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Wydatki" sheetId="1" r:id="rId1"/>
  </sheets>
  <definedNames>
    <definedName name="_xlnm.Print_Area" localSheetId="0">'Wydatki'!$A$1:$K$576</definedName>
  </definedNames>
  <calcPr fullCalcOnLoad="1"/>
</workbook>
</file>

<file path=xl/comments1.xml><?xml version="1.0" encoding="utf-8"?>
<comments xmlns="http://schemas.openxmlformats.org/spreadsheetml/2006/main">
  <authors>
    <author>s.celmer</author>
  </authors>
  <commentList>
    <comment ref="B46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<sst xmlns="http://schemas.openxmlformats.org/spreadsheetml/2006/main" count="772" uniqueCount="262">
  <si>
    <t>WYDATKI</t>
  </si>
  <si>
    <t>Dział</t>
  </si>
  <si>
    <t>§</t>
  </si>
  <si>
    <t>Treść</t>
  </si>
  <si>
    <t>010</t>
  </si>
  <si>
    <t>ROLNICTWO I ŁOWIECTWO</t>
  </si>
  <si>
    <t>4300</t>
  </si>
  <si>
    <t>zakup usług pozostałych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</si>
  <si>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</si>
  <si>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</si>
  <si>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</si>
  <si>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</si>
  <si>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</si>
  <si>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</si>
  <si>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</si>
  <si>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</si>
  <si>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</si>
  <si>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</si>
  <si>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</si>
  <si>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</si>
  <si>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</si>
  <si>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</si>
  <si>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700</t>
  </si>
  <si>
    <t>GOSPODARKA  MIESZKANIOWA</t>
  </si>
  <si>
    <t>70004</t>
  </si>
  <si>
    <t>Różne jednostki obsługi gospodarki mieszkaniowej i komunalnej</t>
  </si>
  <si>
    <t>3020</t>
  </si>
  <si>
    <t>4010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</si>
  <si>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</si>
  <si>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</si>
  <si>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</si>
  <si>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</si>
  <si>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</si>
  <si>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</si>
  <si>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</si>
  <si>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FP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</si>
  <si>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</si>
  <si>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</si>
  <si>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</si>
  <si>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</si>
  <si>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</si>
  <si>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</si>
  <si>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</si>
  <si>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</si>
  <si>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</si>
  <si>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ZFŚS</t>
  </si>
  <si>
    <t>70005</t>
  </si>
  <si>
    <t>składki na ubezpieczenie społeczne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</si>
  <si>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</si>
  <si>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</si>
  <si>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</si>
  <si>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</si>
  <si>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</si>
  <si>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</si>
  <si>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</si>
  <si>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</si>
  <si>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wynagrodzenia osobowe pracowników</t>
  </si>
  <si>
    <t xml:space="preserve">dodatkowe wynagrodzenia roczne </t>
  </si>
  <si>
    <t>składka na ubezpieczenie społeczne</t>
  </si>
  <si>
    <t>składka na FP</t>
  </si>
  <si>
    <t>75022</t>
  </si>
  <si>
    <t>Rady gmin</t>
  </si>
  <si>
    <t>różne wydatki na rzecz osób fizycznych</t>
  </si>
  <si>
    <t>75023</t>
  </si>
  <si>
    <t>Urzedy gmin</t>
  </si>
  <si>
    <t>3030</t>
  </si>
  <si>
    <t>Pobór podatków, opłat i nieopodatkowanych należności budżetowych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</si>
  <si>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</si>
  <si>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</si>
  <si>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</si>
  <si>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</si>
  <si>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kontrolii i ochrony prawa </t>
  </si>
  <si>
    <t>składki na fundusz pracy</t>
  </si>
  <si>
    <t>754</t>
  </si>
  <si>
    <t>BEZPIECZEŃSTWO PUBLICZNE I OCHRONA PRZECIWPOŻAROWA</t>
  </si>
  <si>
    <t>75412</t>
  </si>
  <si>
    <t>OBSŁUGA DŁUGU PUBLICZNEGO</t>
  </si>
  <si>
    <t>ROŻNE ROZLICZENIA</t>
  </si>
  <si>
    <t>Rezerwy ogólne i celowe</t>
  </si>
  <si>
    <t>OŚWIATA I WYCHOWANIE</t>
  </si>
  <si>
    <t>Szkoły Podstawowe</t>
  </si>
  <si>
    <t>Oddziały klas "O" w przedszkolach i szkołach podstawowych</t>
  </si>
  <si>
    <t>4240</t>
  </si>
  <si>
    <t>80113</t>
  </si>
  <si>
    <t>Dowożenie uczniów do szkół</t>
  </si>
  <si>
    <t>80146</t>
  </si>
  <si>
    <t>Dokształcanie i doskonalenie nauczycieli</t>
  </si>
  <si>
    <t>OCHRONA ZDROWIA</t>
  </si>
  <si>
    <t>Przeciwdziałanie alkoholizmowi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</si>
  <si>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</si>
  <si>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</si>
  <si>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ubezpieczenie społeczne i zdrowotne</t>
  </si>
  <si>
    <t>Dodatki mieszkaniowe</t>
  </si>
  <si>
    <t>Ośrodki pomocy społecznej</t>
  </si>
  <si>
    <t>EDUKACYJNA OPIEKA WYCHOWAWCZA</t>
  </si>
  <si>
    <t>Świetlice szkolne</t>
  </si>
  <si>
    <t>Przedszkole "Plastuś"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</si>
  <si>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</si>
  <si>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</si>
  <si>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</si>
  <si>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</si>
  <si>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</si>
  <si>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</si>
  <si>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kultury,świetlice</t>
  </si>
  <si>
    <t>Biblioteki</t>
  </si>
  <si>
    <t>KULTURA FIZYCZNA I SPORT</t>
  </si>
  <si>
    <t>OGÓŁEM</t>
  </si>
  <si>
    <t>Obsługa papierów wartościowych, kredytów i pożyczek jednostek samorządu terytorialnego</t>
  </si>
  <si>
    <t>4420</t>
  </si>
  <si>
    <t>6620</t>
  </si>
  <si>
    <t>dotacje celowe przekazane dla powiatu na inwestycje i zakupy inwestycyjne realizowane na podstawie porozumień (umów) między jednostkami samorządu terytorialnego</t>
  </si>
  <si>
    <t>71035</t>
  </si>
  <si>
    <t>Cmentarze</t>
  </si>
  <si>
    <t xml:space="preserve">4270 </t>
  </si>
  <si>
    <t>świadczenia społeczne</t>
  </si>
  <si>
    <t>rezerwy</t>
  </si>
  <si>
    <t>zakup pomocy naukowych, dydaktycznych i książek</t>
  </si>
  <si>
    <t>zakup usług zdrowotnych</t>
  </si>
  <si>
    <t>zakup pomocy naukowych i dydaktycznych</t>
  </si>
  <si>
    <t>odpisy na ZFSS</t>
  </si>
  <si>
    <t>nagrody i wydatki osobowe nie zaliczone do wynagrodzeń</t>
  </si>
  <si>
    <t>zakup środków żywności</t>
  </si>
  <si>
    <t>zakup pomocy naukowych dydaktycznych i książek</t>
  </si>
  <si>
    <t>odpis na ZFŚS</t>
  </si>
  <si>
    <t>75109</t>
  </si>
  <si>
    <t>koszty podróży</t>
  </si>
  <si>
    <t>4530</t>
  </si>
  <si>
    <t>zakup pomocy naukowych i dydaktycznych i ksiązek</t>
  </si>
  <si>
    <t>podatek od towarów i usług</t>
  </si>
  <si>
    <t>75110</t>
  </si>
  <si>
    <t>Referenda ogólnokrajowe i sądownictwa</t>
  </si>
  <si>
    <t>500</t>
  </si>
  <si>
    <t>HANDEL</t>
  </si>
  <si>
    <t>50095</t>
  </si>
  <si>
    <t>75647</t>
  </si>
  <si>
    <t>składka na fundusz pracy</t>
  </si>
  <si>
    <t>4280</t>
  </si>
  <si>
    <t>Dokształcanie i doskonalenie zawodowe nauczycieli - Przedszkole "Plastuś"</t>
  </si>
  <si>
    <t>Dokształcanie i doskonalenie zawodowe nauczycieli - szkoły</t>
  </si>
  <si>
    <t>POMOC SPOŁECZNA</t>
  </si>
  <si>
    <t>DOCHODY OD OSÓB PRAWNYCH, OD OSÓB FIZYCZNYCH I OD INNYCH JEDNOSTEK NIEPOSIADAJĄCYCH OSOBOWOŚCI PRAWNYCH ORAZ WYDATKI ZWIĄZANE Z ICH POBOREM</t>
  </si>
  <si>
    <t>757</t>
  </si>
  <si>
    <t>Filharmonie,orkiestry,chóry i kapele</t>
  </si>
  <si>
    <t xml:space="preserve">Zadania w zakresie kultury fizycznej i sportu </t>
  </si>
  <si>
    <t>Plan na 2005 r.</t>
  </si>
  <si>
    <t>wydatki osobowe nie zaliczane do wynagrodzeń</t>
  </si>
  <si>
    <t>4170</t>
  </si>
  <si>
    <t>wynagrodzenia  osobowe</t>
  </si>
  <si>
    <t>Świadczenia rodzinne oraz składki na ubezpieczenia emerytalne i rentowe z ubezpieczenia społecznego</t>
  </si>
  <si>
    <t>podróże służbowe zagraniczne</t>
  </si>
  <si>
    <t>6060</t>
  </si>
  <si>
    <t>wydatki na zakupy inwestycyjne jednostek budżetowych</t>
  </si>
  <si>
    <t>wynagrodzenia bezosobowe</t>
  </si>
  <si>
    <t xml:space="preserve"> </t>
  </si>
  <si>
    <t>rozliczenia z bankami związane z obsługą długu publicznego</t>
  </si>
  <si>
    <t>60014</t>
  </si>
  <si>
    <t>Drogi publiczne powiatowe</t>
  </si>
  <si>
    <t>wynagrodzenie bezosobowe</t>
  </si>
  <si>
    <t>wynagrodzenia bezosobow</t>
  </si>
  <si>
    <t xml:space="preserve">  </t>
  </si>
  <si>
    <t>%</t>
  </si>
  <si>
    <t xml:space="preserve">Gospodarka gruntami i nieruchomościami </t>
  </si>
  <si>
    <t>Domy pomocy społecznej</t>
  </si>
  <si>
    <t>Pomoc materialna dla uczniów</t>
  </si>
  <si>
    <t>Stypendium dla uczniów</t>
  </si>
  <si>
    <t>Ochotnicze Straże Pożarne</t>
  </si>
  <si>
    <t>WYKONANIE WYDATKÓW BUDŻETOWYCH</t>
  </si>
  <si>
    <t>80195</t>
  </si>
  <si>
    <t>2710</t>
  </si>
  <si>
    <t>Wpływy z tytułu pomocy finansowej udzielanej między jednostkami samorządu terytorialnego na dofinansowanie własnych zadań bieżących</t>
  </si>
  <si>
    <t>4360</t>
  </si>
  <si>
    <t>4370</t>
  </si>
  <si>
    <t>4390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</si>
  <si>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</si>
  <si>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</si>
  <si>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</si>
  <si>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4700</t>
  </si>
  <si>
    <t>szkolenie pracowników niebędących członkami korpusu służby cywilnej</t>
  </si>
  <si>
    <t>4350</t>
  </si>
  <si>
    <t>zakup usług dostępu do sieci Internet</t>
  </si>
  <si>
    <t>koszty postępowania sądowego i prokuratorskiego</t>
  </si>
  <si>
    <t>75075</t>
  </si>
  <si>
    <t>Promocja jednostek samorządu terytorialnego</t>
  </si>
  <si>
    <t>2820</t>
  </si>
  <si>
    <t>dotacja celowa z budżetu na finansowanie lub dofinansowanie zadań zleconych do realizacji stowarzyszeń</t>
  </si>
  <si>
    <t>85153</t>
  </si>
  <si>
    <t>Zwalczanie narkomanii</t>
  </si>
  <si>
    <t>zakup usług przez jednostki samorządu terytorialnego od innych jednostek samorząd terytorialnego</t>
  </si>
  <si>
    <t>zakup usług dostępu do sieci internet</t>
  </si>
  <si>
    <t>szkolenie pracowników</t>
  </si>
  <si>
    <t xml:space="preserve">6060 </t>
  </si>
  <si>
    <t>wydatki na zakupy inwestycyjne</t>
  </si>
  <si>
    <t xml:space="preserve">4300 </t>
  </si>
  <si>
    <t>75421</t>
  </si>
  <si>
    <t>Zarządzanie kryzysowe</t>
  </si>
  <si>
    <t>4810</t>
  </si>
  <si>
    <t>Rozliczenie z tytułu poręczeń i gwarancji udzielonych przez jednostkę samorzadu terytorialnego</t>
  </si>
  <si>
    <t>zakup usług dostepu do sieci Internet</t>
  </si>
  <si>
    <t>80148</t>
  </si>
  <si>
    <t>Stołówki szkolne</t>
  </si>
  <si>
    <t>wpłaty gmin i powiatów na rzecz innych jednostek samorządu terytorialnego oraz związków gmin lub związków powiatów na dofinansowanie zadań bieżących</t>
  </si>
  <si>
    <t>wynagrodzenia  bezosobowe</t>
  </si>
  <si>
    <t>pomoc materialna dla uczniów o charakterze rzeczowym lub mającym formę zasiłku</t>
  </si>
  <si>
    <t>dotacja podmiotowa z budżetu dla samorządowej instytucji kultury</t>
  </si>
  <si>
    <t>dotacje celowe z budżetu na finansowanie i dofinansowanie kosztów realizacji inwestycji i zakupów inwestycyjnych innych jednostek sektora finansów publicznych</t>
  </si>
  <si>
    <t>400</t>
  </si>
  <si>
    <t>WYTWARZANIE I ZAOPATRYWANIE W ENERGIĘ ELEKTRYCZNĄ, GAZ I WODĘ</t>
  </si>
  <si>
    <t>40002</t>
  </si>
  <si>
    <t>Dostarczanie wody</t>
  </si>
  <si>
    <t>75403</t>
  </si>
  <si>
    <t>Jednostki terenowe policji</t>
  </si>
  <si>
    <t>Obiekty sportowe</t>
  </si>
  <si>
    <t>Gimnazjum</t>
  </si>
  <si>
    <t>Pozostała dzialalność</t>
  </si>
  <si>
    <t>POZOSTAŁE ZADANIA W ZAKRESIE POLITYKI SPOŁECZNEJ</t>
  </si>
  <si>
    <t>4610</t>
  </si>
  <si>
    <t>Plan na 2010 r.</t>
  </si>
  <si>
    <t>6058</t>
  </si>
  <si>
    <t>6059</t>
  </si>
  <si>
    <t>odsetki od samorządowych papierów wartościowych lub zaciągniętych przez jednostkę samorządu terytorialnego kredytów i pożyczek</t>
  </si>
  <si>
    <t>pozostałe odsetki</t>
  </si>
  <si>
    <t>Zasiłki stałe</t>
  </si>
  <si>
    <t>Gospodarka odpadami</t>
  </si>
  <si>
    <t>wpłaty gmin i powiatów na rzecz innych jednostek samorządu terytorialnego oraz związków gmin lub związków powiatów na dofinansowanie zadań inwestycyjnych i zakupów inwestycyjnych</t>
  </si>
  <si>
    <t>Schroniska dla zwierząt</t>
  </si>
  <si>
    <t>zakup[ usług remontowych</t>
  </si>
  <si>
    <t>Ochrona zabytków i opieka nad zabytkami</t>
  </si>
  <si>
    <t>dotacje celowe z budżetu na finansowanie i dofinansowanie prac remontowych i konserwatorskich obiektów zabytkowych przekazane jednostkom niezaliczanym do sektora finansów publicznych</t>
  </si>
  <si>
    <t>71004</t>
  </si>
  <si>
    <t>Plany zagospodarowania przestrzennego</t>
  </si>
  <si>
    <t>zwrot dotacji oraz płatności , w tym wykorzystanych niezgodnie z przeznaczeniem lub wykorzystanych z naruszeniem procedur, o których mowa w art.. 184 ustawy, pobranych nienależnie lub w nadmiernej wysokości</t>
  </si>
  <si>
    <t xml:space="preserve">zakup usług pozostałych  </t>
  </si>
  <si>
    <t xml:space="preserve">Wykonanie               </t>
  </si>
  <si>
    <t>01008</t>
  </si>
  <si>
    <t>2830</t>
  </si>
  <si>
    <t>Melioracja wodna</t>
  </si>
  <si>
    <t>Dotacje celowe z budżetu na finansowanie lub dofinansowanie zadań zleconych do realizacji pozostałym jednostkom niezaliczonym do sektora finansów publicznych</t>
  </si>
  <si>
    <t>01041</t>
  </si>
  <si>
    <t>Program Rozwoju Obszarów Wiejskich 2007-2013</t>
  </si>
  <si>
    <t>75056</t>
  </si>
  <si>
    <t>Spis powszechny i inne</t>
  </si>
  <si>
    <t>Wybory do rady gmin, rad powiatów i sejmików województw, wybory wójtów, burmistrzów i prezydentów miast oraz referenda gminne, powiatowe i wojewódzkie</t>
  </si>
  <si>
    <t>Rozdz.</t>
  </si>
  <si>
    <t>Dotacja celowa na pomoc finansową udzielaną między jednostkami samorządu terytorialnego na dofinansowanie własnych zadań bieżących</t>
  </si>
  <si>
    <t>71095</t>
  </si>
  <si>
    <t>zakup usług obejmujących tłumaczenia</t>
  </si>
  <si>
    <t>4380</t>
  </si>
  <si>
    <t>4600</t>
  </si>
  <si>
    <t>kary i odszkodowania wypłacane na rzecz osób prawnych i innych jednostek organizacyjnych</t>
  </si>
  <si>
    <t>wypłaty z tytułu gwarancji i poręczeń</t>
  </si>
  <si>
    <t>4140</t>
  </si>
  <si>
    <t>wpłaty na Państwowy Fundusz Rehabilitacji Osób Niepełnosprawnych</t>
  </si>
  <si>
    <t>zakup usłu zdrowotnych</t>
  </si>
  <si>
    <t>odsetki od dotacji oraz płatności: wykorzytsanych niezgodnie z przeznaczeniem lub wykorzystanych z naruszeniem procedur, o których mowa w art.. 184 ustawy, pobranych nienaleznie lub w nadmiernej wysokości</t>
  </si>
  <si>
    <t>zwrot dotacji oraz płatności, w tym wykorzystanych niezgodnie z przeznaczeniem lub wykorzystanych z naruszeniem procedur, o których mowa w art.. 184 ustawy, pobranych nienaleznie lub w nadmiernej  wysokości</t>
  </si>
  <si>
    <t>Usuwanie skutków klęsk żywiołowych</t>
  </si>
  <si>
    <t>odsetki od dotacji oraz płatności: wykorzystanych niezgodnie z przeznaczeniem lub wykorzystanych z naruszeniem procedur, o których mowa w art.. 184 ustawy, pobranych nienależnie lub w nadmiernej wysokości</t>
  </si>
  <si>
    <t>dotacje celowe z budżetu jednostki samorządu terytorialnego, udzielone w trybie art.. 221 ustawy, na finansowanie lub dofinansowanie zadań zleconych do realizacji organizacjom prowadzącycm działalność pożytku publiczengo</t>
  </si>
  <si>
    <t>szkolenia pracowników niebędących członkami korpusu służby cywilnej</t>
  </si>
  <si>
    <t>wydatki na zakup i objęcie akcji, wniesienie wkładów do spółek prawa handlowego oraz na uzupełnienie funduszy statutowych banków państwowych i innych instytucji finansowych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</si>
  <si>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</si>
  <si>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GMINY I MIASTA RYCHWAŁ   ZA    I PÓŁROCZE 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</si>
</sst>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0.0%"/>
    <numFmt numFmtId="171" formatCode="0.0"/>
  </numFmts>
  <fonts count="2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trike/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4" fontId="1" fillId="0" borderId="0" xfId="20" applyFont="1" applyAlignment="1">
      <alignment/>
    </xf>
    <xf numFmtId="44" fontId="1" fillId="0" borderId="0" xfId="20" applyFont="1" applyBorder="1" applyAlignment="1">
      <alignment/>
    </xf>
    <xf numFmtId="44" fontId="0" fillId="0" borderId="0" xfId="20" applyFont="1" applyFill="1" applyBorder="1" applyAlignment="1" applyProtection="1">
      <alignment vertical="top"/>
      <protection/>
    </xf>
    <xf numFmtId="44" fontId="1" fillId="0" borderId="0" xfId="20" applyFont="1" applyBorder="1" applyAlignment="1">
      <alignment vertical="center"/>
    </xf>
    <xf numFmtId="44" fontId="1" fillId="0" borderId="0" xfId="0" applyNumberFormat="1" applyFont="1" applyBorder="1" applyAlignment="1">
      <alignment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0" fontId="1" fillId="0" borderId="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44" fontId="13" fillId="0" borderId="0" xfId="2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5" fillId="0" borderId="6" xfId="0" applyFont="1" applyBorder="1" applyAlignment="1">
      <alignment/>
    </xf>
    <xf numFmtId="44" fontId="12" fillId="0" borderId="2" xfId="2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49" fontId="13" fillId="0" borderId="7" xfId="2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wrapText="1"/>
    </xf>
    <xf numFmtId="164" fontId="12" fillId="0" borderId="2" xfId="0" applyNumberFormat="1" applyFont="1" applyBorder="1" applyAlignment="1">
      <alignment vertical="center" wrapText="1"/>
    </xf>
    <xf numFmtId="44" fontId="12" fillId="0" borderId="5" xfId="20" applyFont="1" applyBorder="1" applyAlignment="1">
      <alignment/>
    </xf>
    <xf numFmtId="10" fontId="12" fillId="0" borderId="5" xfId="19" applyNumberFormat="1" applyFont="1" applyBorder="1" applyAlignment="1">
      <alignment/>
    </xf>
    <xf numFmtId="49" fontId="12" fillId="0" borderId="3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justify"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vertical="center" wrapText="1"/>
    </xf>
    <xf numFmtId="44" fontId="16" fillId="0" borderId="3" xfId="20" applyFont="1" applyBorder="1" applyAlignment="1">
      <alignment/>
    </xf>
    <xf numFmtId="10" fontId="16" fillId="0" borderId="0" xfId="20" applyNumberFormat="1" applyFont="1" applyBorder="1" applyAlignment="1">
      <alignment/>
    </xf>
    <xf numFmtId="44" fontId="16" fillId="0" borderId="7" xfId="20" applyFont="1" applyBorder="1" applyAlignment="1">
      <alignment/>
    </xf>
    <xf numFmtId="10" fontId="16" fillId="0" borderId="5" xfId="19" applyNumberFormat="1" applyFont="1" applyBorder="1" applyAlignment="1">
      <alignment/>
    </xf>
    <xf numFmtId="164" fontId="13" fillId="0" borderId="0" xfId="0" applyNumberFormat="1" applyFont="1" applyBorder="1" applyAlignment="1">
      <alignment vertical="center" wrapText="1"/>
    </xf>
    <xf numFmtId="44" fontId="13" fillId="0" borderId="3" xfId="20" applyFont="1" applyBorder="1" applyAlignment="1">
      <alignment/>
    </xf>
    <xf numFmtId="10" fontId="13" fillId="0" borderId="0" xfId="20" applyNumberFormat="1" applyFont="1" applyBorder="1" applyAlignment="1">
      <alignment/>
    </xf>
    <xf numFmtId="44" fontId="13" fillId="0" borderId="7" xfId="20" applyFont="1" applyBorder="1" applyAlignment="1">
      <alignment/>
    </xf>
    <xf numFmtId="10" fontId="13" fillId="0" borderId="5" xfId="19" applyNumberFormat="1" applyFont="1" applyBorder="1" applyAlignment="1">
      <alignment/>
    </xf>
    <xf numFmtId="49" fontId="13" fillId="0" borderId="3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wrapText="1"/>
    </xf>
    <xf numFmtId="164" fontId="16" fillId="0" borderId="9" xfId="0" applyNumberFormat="1" applyFont="1" applyBorder="1" applyAlignment="1">
      <alignment vertical="center" wrapText="1"/>
    </xf>
    <xf numFmtId="44" fontId="17" fillId="0" borderId="3" xfId="20" applyFont="1" applyBorder="1" applyAlignment="1">
      <alignment/>
    </xf>
    <xf numFmtId="10" fontId="17" fillId="0" borderId="3" xfId="19" applyNumberFormat="1" applyFont="1" applyBorder="1" applyAlignment="1">
      <alignment/>
    </xf>
    <xf numFmtId="0" fontId="13" fillId="0" borderId="8" xfId="0" applyFont="1" applyBorder="1" applyAlignment="1">
      <alignment wrapText="1"/>
    </xf>
    <xf numFmtId="164" fontId="13" fillId="0" borderId="9" xfId="0" applyNumberFormat="1" applyFont="1" applyBorder="1" applyAlignment="1">
      <alignment vertical="center" wrapText="1"/>
    </xf>
    <xf numFmtId="10" fontId="13" fillId="0" borderId="3" xfId="19" applyNumberFormat="1" applyFont="1" applyBorder="1" applyAlignment="1">
      <alignment/>
    </xf>
    <xf numFmtId="10" fontId="16" fillId="0" borderId="3" xfId="19" applyNumberFormat="1" applyFont="1" applyBorder="1" applyAlignment="1">
      <alignment/>
    </xf>
    <xf numFmtId="44" fontId="17" fillId="0" borderId="7" xfId="20" applyFont="1" applyBorder="1" applyAlignment="1">
      <alignment/>
    </xf>
    <xf numFmtId="164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justify" wrapText="1"/>
    </xf>
    <xf numFmtId="0" fontId="13" fillId="0" borderId="1" xfId="0" applyFont="1" applyBorder="1" applyAlignment="1">
      <alignment wrapText="1"/>
    </xf>
    <xf numFmtId="44" fontId="13" fillId="0" borderId="10" xfId="20" applyFont="1" applyBorder="1" applyAlignment="1">
      <alignment/>
    </xf>
    <xf numFmtId="10" fontId="13" fillId="0" borderId="10" xfId="19" applyNumberFormat="1" applyFont="1" applyBorder="1" applyAlignment="1">
      <alignment/>
    </xf>
    <xf numFmtId="49" fontId="12" fillId="0" borderId="6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justify" wrapText="1"/>
    </xf>
    <xf numFmtId="164" fontId="12" fillId="0" borderId="6" xfId="0" applyNumberFormat="1" applyFont="1" applyBorder="1" applyAlignment="1">
      <alignment vertical="center" wrapText="1"/>
    </xf>
    <xf numFmtId="10" fontId="12" fillId="0" borderId="6" xfId="20" applyNumberFormat="1" applyFont="1" applyBorder="1" applyAlignment="1">
      <alignment/>
    </xf>
    <xf numFmtId="44" fontId="12" fillId="0" borderId="2" xfId="20" applyFont="1" applyBorder="1" applyAlignment="1">
      <alignment/>
    </xf>
    <xf numFmtId="49" fontId="13" fillId="0" borderId="1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justify" wrapText="1"/>
    </xf>
    <xf numFmtId="0" fontId="16" fillId="0" borderId="3" xfId="0" applyFont="1" applyBorder="1" applyAlignment="1">
      <alignment wrapText="1"/>
    </xf>
    <xf numFmtId="10" fontId="17" fillId="0" borderId="0" xfId="20" applyNumberFormat="1" applyFont="1" applyBorder="1" applyAlignment="1">
      <alignment/>
    </xf>
    <xf numFmtId="49" fontId="13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justify" wrapText="1"/>
    </xf>
    <xf numFmtId="0" fontId="13" fillId="0" borderId="3" xfId="0" applyFont="1" applyBorder="1" applyAlignment="1">
      <alignment wrapText="1"/>
    </xf>
    <xf numFmtId="49" fontId="13" fillId="0" borderId="7" xfId="0" applyNumberFormat="1" applyFont="1" applyBorder="1" applyAlignment="1">
      <alignment horizontal="center" vertical="justify" wrapText="1"/>
    </xf>
    <xf numFmtId="10" fontId="12" fillId="0" borderId="0" xfId="2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justify" wrapText="1"/>
    </xf>
    <xf numFmtId="49" fontId="12" fillId="0" borderId="11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vertical="justify" wrapText="1"/>
    </xf>
    <xf numFmtId="0" fontId="16" fillId="0" borderId="11" xfId="0" applyFont="1" applyBorder="1" applyAlignment="1">
      <alignment wrapText="1"/>
    </xf>
    <xf numFmtId="49" fontId="12" fillId="0" borderId="7" xfId="0" applyNumberFormat="1" applyFont="1" applyBorder="1" applyAlignment="1">
      <alignment horizontal="center" vertical="center"/>
    </xf>
    <xf numFmtId="49" fontId="13" fillId="0" borderId="3" xfId="0" applyNumberFormat="1" applyFont="1" applyFill="1" applyBorder="1" applyAlignment="1" applyProtection="1">
      <alignment vertical="top" wrapText="1"/>
      <protection/>
    </xf>
    <xf numFmtId="164" fontId="13" fillId="0" borderId="3" xfId="0" applyNumberFormat="1" applyFont="1" applyBorder="1" applyAlignment="1">
      <alignment vertical="center" wrapText="1"/>
    </xf>
    <xf numFmtId="10" fontId="13" fillId="0" borderId="3" xfId="20" applyNumberFormat="1" applyFont="1" applyBorder="1" applyAlignment="1">
      <alignment/>
    </xf>
    <xf numFmtId="0" fontId="13" fillId="0" borderId="3" xfId="0" applyFont="1" applyBorder="1" applyAlignment="1">
      <alignment vertical="justify"/>
    </xf>
    <xf numFmtId="0" fontId="13" fillId="0" borderId="3" xfId="0" applyFont="1" applyBorder="1" applyAlignment="1">
      <alignment/>
    </xf>
    <xf numFmtId="44" fontId="13" fillId="0" borderId="3" xfId="15" applyNumberFormat="1" applyFont="1" applyBorder="1" applyAlignment="1">
      <alignment/>
    </xf>
    <xf numFmtId="44" fontId="13" fillId="0" borderId="3" xfId="2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justify" wrapText="1"/>
    </xf>
    <xf numFmtId="0" fontId="12" fillId="0" borderId="11" xfId="0" applyFont="1" applyBorder="1" applyAlignment="1">
      <alignment wrapText="1"/>
    </xf>
    <xf numFmtId="164" fontId="12" fillId="0" borderId="12" xfId="0" applyNumberFormat="1" applyFont="1" applyBorder="1" applyAlignment="1">
      <alignment vertical="center" wrapText="1"/>
    </xf>
    <xf numFmtId="44" fontId="12" fillId="0" borderId="11" xfId="20" applyFont="1" applyBorder="1" applyAlignment="1">
      <alignment/>
    </xf>
    <xf numFmtId="10" fontId="12" fillId="0" borderId="11" xfId="19" applyNumberFormat="1" applyFont="1" applyBorder="1" applyAlignment="1">
      <alignment/>
    </xf>
    <xf numFmtId="49" fontId="13" fillId="0" borderId="13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vertical="justify" wrapText="1"/>
    </xf>
    <xf numFmtId="164" fontId="16" fillId="0" borderId="13" xfId="0" applyNumberFormat="1" applyFont="1" applyBorder="1" applyAlignment="1">
      <alignment vertical="center" wrapText="1"/>
    </xf>
    <xf numFmtId="44" fontId="17" fillId="0" borderId="11" xfId="20" applyFont="1" applyBorder="1" applyAlignment="1">
      <alignment/>
    </xf>
    <xf numFmtId="10" fontId="13" fillId="0" borderId="13" xfId="20" applyNumberFormat="1" applyFont="1" applyBorder="1" applyAlignment="1">
      <alignment/>
    </xf>
    <xf numFmtId="10" fontId="17" fillId="0" borderId="11" xfId="19" applyNumberFormat="1" applyFont="1" applyBorder="1" applyAlignment="1">
      <alignment/>
    </xf>
    <xf numFmtId="164" fontId="13" fillId="0" borderId="14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44" fontId="13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justify" wrapText="1"/>
    </xf>
    <xf numFmtId="0" fontId="16" fillId="0" borderId="1" xfId="0" applyFont="1" applyBorder="1" applyAlignment="1">
      <alignment wrapText="1"/>
    </xf>
    <xf numFmtId="164" fontId="12" fillId="0" borderId="0" xfId="0" applyNumberFormat="1" applyFont="1" applyBorder="1" applyAlignment="1">
      <alignment vertical="center" wrapText="1"/>
    </xf>
    <xf numFmtId="10" fontId="18" fillId="0" borderId="0" xfId="20" applyNumberFormat="1" applyFont="1" applyBorder="1" applyAlignment="1">
      <alignment/>
    </xf>
    <xf numFmtId="10" fontId="17" fillId="0" borderId="10" xfId="19" applyNumberFormat="1" applyFont="1" applyBorder="1" applyAlignment="1">
      <alignment/>
    </xf>
    <xf numFmtId="49" fontId="13" fillId="0" borderId="4" xfId="0" applyNumberFormat="1" applyFont="1" applyBorder="1" applyAlignment="1">
      <alignment horizontal="center" wrapText="1"/>
    </xf>
    <xf numFmtId="164" fontId="16" fillId="0" borderId="3" xfId="0" applyNumberFormat="1" applyFont="1" applyBorder="1" applyAlignment="1">
      <alignment vertical="center" wrapText="1"/>
    </xf>
    <xf numFmtId="44" fontId="16" fillId="0" borderId="5" xfId="20" applyNumberFormat="1" applyFont="1" applyBorder="1" applyAlignment="1">
      <alignment/>
    </xf>
    <xf numFmtId="0" fontId="13" fillId="0" borderId="10" xfId="0" applyFont="1" applyBorder="1" applyAlignment="1">
      <alignment/>
    </xf>
    <xf numFmtId="44" fontId="13" fillId="0" borderId="5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164" fontId="12" fillId="0" borderId="16" xfId="0" applyNumberFormat="1" applyFont="1" applyBorder="1" applyAlignment="1">
      <alignment vertical="center" wrapText="1"/>
    </xf>
    <xf numFmtId="44" fontId="13" fillId="0" borderId="11" xfId="20" applyFont="1" applyBorder="1" applyAlignment="1">
      <alignment/>
    </xf>
    <xf numFmtId="44" fontId="13" fillId="0" borderId="12" xfId="20" applyFont="1" applyBorder="1" applyAlignment="1">
      <alignment/>
    </xf>
    <xf numFmtId="10" fontId="13" fillId="0" borderId="11" xfId="19" applyNumberFormat="1" applyFont="1" applyBorder="1" applyAlignment="1">
      <alignment/>
    </xf>
    <xf numFmtId="49" fontId="13" fillId="0" borderId="8" xfId="0" applyNumberFormat="1" applyFont="1" applyBorder="1" applyAlignment="1">
      <alignment horizont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vertical="center" wrapText="1"/>
    </xf>
    <xf numFmtId="44" fontId="13" fillId="0" borderId="18" xfId="0" applyNumberFormat="1" applyFont="1" applyBorder="1" applyAlignment="1">
      <alignment horizontal="center" vertical="center"/>
    </xf>
    <xf numFmtId="44" fontId="13" fillId="0" borderId="18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justify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164" fontId="13" fillId="0" borderId="20" xfId="0" applyNumberFormat="1" applyFont="1" applyBorder="1" applyAlignment="1">
      <alignment vertical="center" wrapText="1"/>
    </xf>
    <xf numFmtId="10" fontId="13" fillId="0" borderId="4" xfId="20" applyNumberFormat="1" applyFont="1" applyBorder="1" applyAlignment="1">
      <alignment/>
    </xf>
    <xf numFmtId="44" fontId="13" fillId="0" borderId="21" xfId="20" applyFont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justify" wrapText="1"/>
    </xf>
    <xf numFmtId="0" fontId="13" fillId="0" borderId="18" xfId="0" applyFont="1" applyBorder="1" applyAlignment="1">
      <alignment wrapText="1"/>
    </xf>
    <xf numFmtId="10" fontId="13" fillId="0" borderId="6" xfId="20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0" fontId="17" fillId="0" borderId="4" xfId="20" applyNumberFormat="1" applyFont="1" applyBorder="1" applyAlignment="1">
      <alignment/>
    </xf>
    <xf numFmtId="0" fontId="13" fillId="0" borderId="22" xfId="0" applyFont="1" applyBorder="1" applyAlignment="1">
      <alignment wrapText="1"/>
    </xf>
    <xf numFmtId="164" fontId="13" fillId="0" borderId="23" xfId="0" applyNumberFormat="1" applyFont="1" applyBorder="1" applyAlignment="1">
      <alignment vertical="center" wrapText="1"/>
    </xf>
    <xf numFmtId="0" fontId="12" fillId="0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justify" wrapText="1"/>
      <protection/>
    </xf>
    <xf numFmtId="0" fontId="12" fillId="0" borderId="24" xfId="0" applyFont="1" applyBorder="1" applyAlignment="1">
      <alignment wrapText="1"/>
    </xf>
    <xf numFmtId="8" fontId="12" fillId="0" borderId="2" xfId="20" applyNumberFormat="1" applyFont="1" applyFill="1" applyBorder="1" applyAlignment="1" applyProtection="1">
      <alignment horizontal="right" vertical="center" wrapText="1"/>
      <protection/>
    </xf>
    <xf numFmtId="44" fontId="12" fillId="0" borderId="5" xfId="2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justify" wrapText="1"/>
      <protection/>
    </xf>
    <xf numFmtId="8" fontId="12" fillId="0" borderId="16" xfId="2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justify" wrapText="1"/>
      <protection/>
    </xf>
    <xf numFmtId="8" fontId="12" fillId="0" borderId="20" xfId="20" applyNumberFormat="1" applyFont="1" applyFill="1" applyBorder="1" applyAlignment="1" applyProtection="1">
      <alignment horizontal="right" vertical="center" wrapText="1"/>
      <protection/>
    </xf>
    <xf numFmtId="0" fontId="12" fillId="0" borderId="5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0" fontId="12" fillId="0" borderId="4" xfId="20" applyNumberFormat="1" applyFont="1" applyBorder="1" applyAlignment="1">
      <alignment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vertical="top" wrapText="1"/>
      <protection/>
    </xf>
    <xf numFmtId="8" fontId="16" fillId="0" borderId="0" xfId="20" applyNumberFormat="1" applyFont="1" applyFill="1" applyBorder="1" applyAlignment="1" applyProtection="1">
      <alignment horizontal="right"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justify" wrapText="1"/>
      <protection/>
    </xf>
    <xf numFmtId="8" fontId="13" fillId="0" borderId="0" xfId="20" applyNumberFormat="1" applyFont="1" applyFill="1" applyBorder="1" applyAlignment="1" applyProtection="1">
      <alignment horizontal="right" vertical="center" wrapText="1"/>
      <protection/>
    </xf>
    <xf numFmtId="0" fontId="13" fillId="0" borderId="4" xfId="0" applyNumberFormat="1" applyFont="1" applyFill="1" applyBorder="1" applyAlignment="1" applyProtection="1">
      <alignment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justify" wrapText="1"/>
      <protection/>
    </xf>
    <xf numFmtId="0" fontId="16" fillId="0" borderId="3" xfId="0" applyNumberFormat="1" applyFont="1" applyFill="1" applyBorder="1" applyAlignment="1" applyProtection="1">
      <alignment vertical="top" wrapText="1"/>
      <protection/>
    </xf>
    <xf numFmtId="44" fontId="12" fillId="0" borderId="0" xfId="20" applyFont="1" applyFill="1" applyBorder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wrapText="1"/>
      <protection/>
    </xf>
    <xf numFmtId="44" fontId="13" fillId="0" borderId="9" xfId="20" applyFont="1" applyFill="1" applyBorder="1" applyAlignment="1" applyProtection="1">
      <alignment horizontal="right" vertical="center" wrapText="1"/>
      <protection/>
    </xf>
    <xf numFmtId="44" fontId="13" fillId="0" borderId="3" xfId="20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justify" wrapText="1"/>
      <protection/>
    </xf>
    <xf numFmtId="44" fontId="12" fillId="0" borderId="2" xfId="20" applyFont="1" applyFill="1" applyBorder="1" applyAlignment="1" applyProtection="1">
      <alignment horizontal="right" vertical="center" wrapText="1"/>
      <protection/>
    </xf>
    <xf numFmtId="44" fontId="12" fillId="0" borderId="6" xfId="20" applyFont="1" applyBorder="1" applyAlignment="1">
      <alignment/>
    </xf>
    <xf numFmtId="10" fontId="12" fillId="0" borderId="24" xfId="19" applyNumberFormat="1" applyFont="1" applyBorder="1" applyAlignment="1">
      <alignment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44" fontId="12" fillId="0" borderId="9" xfId="20" applyFont="1" applyFill="1" applyBorder="1" applyAlignment="1" applyProtection="1">
      <alignment horizontal="right" vertical="center" wrapText="1"/>
      <protection/>
    </xf>
    <xf numFmtId="0" fontId="16" fillId="0" borderId="8" xfId="0" applyNumberFormat="1" applyFont="1" applyFill="1" applyBorder="1" applyAlignment="1" applyProtection="1">
      <alignment vertical="top" wrapText="1"/>
      <protection/>
    </xf>
    <xf numFmtId="7" fontId="17" fillId="0" borderId="9" xfId="20" applyNumberFormat="1" applyFont="1" applyFill="1" applyBorder="1" applyAlignment="1" applyProtection="1">
      <alignment horizontal="right" vertical="center" wrapText="1"/>
      <protection/>
    </xf>
    <xf numFmtId="44" fontId="17" fillId="0" borderId="3" xfId="20" applyFont="1" applyFill="1" applyBorder="1" applyAlignment="1" applyProtection="1">
      <alignment wrapText="1"/>
      <protection/>
    </xf>
    <xf numFmtId="44" fontId="17" fillId="0" borderId="7" xfId="20" applyFont="1" applyFill="1" applyBorder="1" applyAlignment="1" applyProtection="1">
      <alignment wrapText="1"/>
      <protection/>
    </xf>
    <xf numFmtId="44" fontId="13" fillId="0" borderId="7" xfId="20" applyFont="1" applyFill="1" applyBorder="1" applyAlignment="1" applyProtection="1">
      <alignment wrapText="1"/>
      <protection/>
    </xf>
    <xf numFmtId="44" fontId="12" fillId="0" borderId="2" xfId="20" applyNumberFormat="1" applyFont="1" applyFill="1" applyBorder="1" applyAlignment="1" applyProtection="1">
      <alignment horizontal="right" vertical="center" wrapText="1"/>
      <protection/>
    </xf>
    <xf numFmtId="44" fontId="12" fillId="0" borderId="5" xfId="20" applyFont="1" applyFill="1" applyBorder="1" applyAlignment="1" applyProtection="1">
      <alignment wrapText="1"/>
      <protection/>
    </xf>
    <xf numFmtId="0" fontId="16" fillId="0" borderId="1" xfId="0" applyNumberFormat="1" applyFont="1" applyFill="1" applyBorder="1" applyAlignment="1" applyProtection="1">
      <alignment vertical="top" wrapText="1"/>
      <protection/>
    </xf>
    <xf numFmtId="44" fontId="17" fillId="0" borderId="0" xfId="20" applyNumberFormat="1" applyFont="1" applyFill="1" applyBorder="1" applyAlignment="1" applyProtection="1">
      <alignment horizontal="right" vertical="center" wrapText="1"/>
      <protection/>
    </xf>
    <xf numFmtId="0" fontId="13" fillId="0" borderId="1" xfId="0" applyNumberFormat="1" applyFont="1" applyFill="1" applyBorder="1" applyAlignment="1" applyProtection="1">
      <alignment vertical="top" wrapText="1"/>
      <protection/>
    </xf>
    <xf numFmtId="44" fontId="13" fillId="0" borderId="0" xfId="20" applyFont="1" applyFill="1" applyBorder="1" applyAlignment="1" applyProtection="1">
      <alignment horizontal="right" vertical="center" wrapText="1"/>
      <protection/>
    </xf>
    <xf numFmtId="44" fontId="16" fillId="0" borderId="0" xfId="20" applyNumberFormat="1" applyFont="1" applyFill="1" applyBorder="1" applyAlignment="1" applyProtection="1">
      <alignment horizontal="right" vertical="center" wrapText="1"/>
      <protection/>
    </xf>
    <xf numFmtId="44" fontId="13" fillId="0" borderId="17" xfId="20" applyFont="1" applyFill="1" applyBorder="1" applyAlignment="1" applyProtection="1">
      <alignment horizontal="right" vertical="center" wrapText="1"/>
      <protection/>
    </xf>
    <xf numFmtId="44" fontId="13" fillId="0" borderId="14" xfId="20" applyFont="1" applyFill="1" applyBorder="1" applyAlignment="1" applyProtection="1">
      <alignment horizontal="right" vertical="center" wrapText="1"/>
      <protection/>
    </xf>
    <xf numFmtId="49" fontId="13" fillId="0" borderId="8" xfId="0" applyNumberFormat="1" applyFont="1" applyFill="1" applyBorder="1" applyAlignment="1" applyProtection="1">
      <alignment vertical="top" wrapText="1"/>
      <protection/>
    </xf>
    <xf numFmtId="49" fontId="13" fillId="0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justify" wrapText="1"/>
      <protection/>
    </xf>
    <xf numFmtId="49" fontId="13" fillId="0" borderId="1" xfId="0" applyNumberFormat="1" applyFont="1" applyFill="1" applyBorder="1" applyAlignment="1" applyProtection="1">
      <alignment vertical="top" wrapTex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44" fontId="13" fillId="0" borderId="7" xfId="20" applyFont="1" applyFill="1" applyBorder="1" applyAlignment="1" applyProtection="1">
      <alignment horizontal="center" wrapText="1"/>
      <protection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8" fontId="13" fillId="0" borderId="3" xfId="15" applyNumberFormat="1" applyFont="1" applyFill="1" applyBorder="1" applyAlignment="1" applyProtection="1">
      <alignment wrapText="1"/>
      <protection/>
    </xf>
    <xf numFmtId="49" fontId="16" fillId="0" borderId="1" xfId="0" applyNumberFormat="1" applyFont="1" applyFill="1" applyBorder="1" applyAlignment="1" applyProtection="1">
      <alignment vertical="top" wrapText="1"/>
      <protection/>
    </xf>
    <xf numFmtId="164" fontId="13" fillId="0" borderId="17" xfId="0" applyNumberFormat="1" applyFont="1" applyFill="1" applyBorder="1" applyAlignment="1" applyProtection="1">
      <alignment vertical="center" wrapText="1"/>
      <protection/>
    </xf>
    <xf numFmtId="49" fontId="13" fillId="0" borderId="9" xfId="0" applyNumberFormat="1" applyFont="1" applyFill="1" applyBorder="1" applyAlignment="1" applyProtection="1">
      <alignment vertical="top" wrapText="1"/>
      <protection/>
    </xf>
    <xf numFmtId="49" fontId="13" fillId="0" borderId="3" xfId="0" applyNumberFormat="1" applyFont="1" applyFill="1" applyBorder="1" applyAlignment="1" applyProtection="1">
      <alignment vertical="justify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4" fontId="17" fillId="0" borderId="3" xfId="20" applyNumberFormat="1" applyFont="1" applyFill="1" applyBorder="1" applyAlignment="1" applyProtection="1">
      <alignment wrapText="1"/>
      <protection/>
    </xf>
    <xf numFmtId="49" fontId="13" fillId="0" borderId="10" xfId="0" applyNumberFormat="1" applyFont="1" applyFill="1" applyBorder="1" applyAlignment="1" applyProtection="1">
      <alignment vertical="top" wrapText="1"/>
      <protection/>
    </xf>
    <xf numFmtId="49" fontId="13" fillId="0" borderId="4" xfId="0" applyNumberFormat="1" applyFont="1" applyFill="1" applyBorder="1" applyAlignment="1" applyProtection="1">
      <alignment vertical="top" wrapText="1"/>
      <protection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justify" wrapText="1"/>
      <protection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44" fontId="13" fillId="0" borderId="10" xfId="20" applyFont="1" applyFill="1" applyBorder="1" applyAlignment="1" applyProtection="1">
      <alignment wrapText="1"/>
      <protection/>
    </xf>
    <xf numFmtId="44" fontId="13" fillId="0" borderId="21" xfId="20" applyFont="1" applyFill="1" applyBorder="1" applyAlignment="1" applyProtection="1">
      <alignment wrapText="1"/>
      <protection/>
    </xf>
    <xf numFmtId="49" fontId="12" fillId="0" borderId="3" xfId="0" applyNumberFormat="1" applyFont="1" applyFill="1" applyBorder="1" applyAlignment="1" applyProtection="1">
      <alignment horizontal="right" vertical="top" wrapText="1"/>
      <protection/>
    </xf>
    <xf numFmtId="49" fontId="12" fillId="0" borderId="10" xfId="0" applyNumberFormat="1" applyFont="1" applyFill="1" applyBorder="1" applyAlignment="1" applyProtection="1">
      <alignment vertical="top" wrapText="1"/>
      <protection/>
    </xf>
    <xf numFmtId="49" fontId="12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Fill="1" applyBorder="1" applyAlignment="1" applyProtection="1">
      <alignment horizontal="center" vertical="justify" wrapText="1"/>
      <protection/>
    </xf>
    <xf numFmtId="49" fontId="12" fillId="0" borderId="5" xfId="0" applyNumberFormat="1" applyFont="1" applyFill="1" applyBorder="1" applyAlignment="1" applyProtection="1">
      <alignment vertical="top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44" fontId="12" fillId="0" borderId="3" xfId="20" applyFont="1" applyFill="1" applyBorder="1" applyAlignment="1" applyProtection="1">
      <alignment wrapText="1"/>
      <protection/>
    </xf>
    <xf numFmtId="10" fontId="12" fillId="0" borderId="3" xfId="19" applyNumberFormat="1" applyFont="1" applyBorder="1" applyAlignment="1">
      <alignment/>
    </xf>
    <xf numFmtId="49" fontId="13" fillId="0" borderId="11" xfId="0" applyNumberFormat="1" applyFont="1" applyFill="1" applyBorder="1" applyAlignment="1" applyProtection="1">
      <alignment horizontal="right" vertical="top" wrapText="1"/>
      <protection/>
    </xf>
    <xf numFmtId="49" fontId="12" fillId="0" borderId="13" xfId="0" applyNumberFormat="1" applyFont="1" applyFill="1" applyBorder="1" applyAlignment="1" applyProtection="1">
      <alignment vertical="top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justify" wrapText="1"/>
      <protection/>
    </xf>
    <xf numFmtId="49" fontId="16" fillId="0" borderId="25" xfId="0" applyNumberFormat="1" applyFont="1" applyFill="1" applyBorder="1" applyAlignment="1" applyProtection="1">
      <alignment vertical="top" wrapText="1"/>
      <protection/>
    </xf>
    <xf numFmtId="164" fontId="16" fillId="0" borderId="13" xfId="0" applyNumberFormat="1" applyFont="1" applyFill="1" applyBorder="1" applyAlignment="1" applyProtection="1">
      <alignment vertical="center" wrapText="1"/>
      <protection/>
    </xf>
    <xf numFmtId="44" fontId="16" fillId="0" borderId="11" xfId="20" applyFont="1" applyFill="1" applyBorder="1" applyAlignment="1" applyProtection="1">
      <alignment wrapText="1"/>
      <protection/>
    </xf>
    <xf numFmtId="49" fontId="13" fillId="0" borderId="3" xfId="0" applyNumberFormat="1" applyFont="1" applyFill="1" applyBorder="1" applyAlignment="1" applyProtection="1">
      <alignment horizontal="right" vertical="top" wrapText="1"/>
      <protection/>
    </xf>
    <xf numFmtId="49" fontId="13" fillId="0" borderId="7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49" fontId="13" fillId="0" borderId="13" xfId="0" applyNumberFormat="1" applyFont="1" applyFill="1" applyBorder="1" applyAlignment="1" applyProtection="1">
      <alignment vertical="top" wrapText="1"/>
      <protection/>
    </xf>
    <xf numFmtId="164" fontId="14" fillId="0" borderId="2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6" fillId="0" borderId="25" xfId="0" applyNumberFormat="1" applyFont="1" applyFill="1" applyBorder="1" applyAlignment="1" applyProtection="1">
      <alignment vertical="top" wrapText="1"/>
      <protection/>
    </xf>
    <xf numFmtId="44" fontId="16" fillId="0" borderId="3" xfId="20" applyFont="1" applyFill="1" applyBorder="1" applyAlignment="1" applyProtection="1">
      <alignment wrapText="1"/>
      <protection/>
    </xf>
    <xf numFmtId="10" fontId="17" fillId="0" borderId="11" xfId="19" applyNumberFormat="1" applyFont="1" applyBorder="1" applyAlignment="1">
      <alignment horizontal="center"/>
    </xf>
    <xf numFmtId="10" fontId="13" fillId="0" borderId="11" xfId="19" applyNumberFormat="1" applyFont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vertical="center" wrapText="1"/>
      <protection/>
    </xf>
    <xf numFmtId="44" fontId="16" fillId="0" borderId="7" xfId="20" applyFont="1" applyFill="1" applyBorder="1" applyAlignment="1" applyProtection="1">
      <alignment wrapText="1"/>
      <protection/>
    </xf>
    <xf numFmtId="0" fontId="13" fillId="0" borderId="1" xfId="0" applyNumberFormat="1" applyFont="1" applyFill="1" applyBorder="1" applyAlignment="1" applyProtection="1">
      <alignment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0" fontId="12" fillId="0" borderId="6" xfId="0" applyFont="1" applyBorder="1" applyAlignment="1">
      <alignment wrapText="1"/>
    </xf>
    <xf numFmtId="164" fontId="12" fillId="0" borderId="6" xfId="0" applyNumberFormat="1" applyFont="1" applyFill="1" applyBorder="1" applyAlignment="1" applyProtection="1">
      <alignment vertical="center" wrapText="1"/>
      <protection/>
    </xf>
    <xf numFmtId="44" fontId="12" fillId="0" borderId="2" xfId="20" applyFont="1" applyFill="1" applyBorder="1" applyAlignment="1" applyProtection="1">
      <alignment wrapText="1"/>
      <protection/>
    </xf>
    <xf numFmtId="164" fontId="12" fillId="0" borderId="2" xfId="0" applyNumberFormat="1" applyFont="1" applyFill="1" applyBorder="1" applyAlignment="1" applyProtection="1">
      <alignment vertical="center" wrapText="1"/>
      <protection/>
    </xf>
    <xf numFmtId="164" fontId="16" fillId="0" borderId="9" xfId="0" applyNumberFormat="1" applyFont="1" applyFill="1" applyBorder="1" applyAlignment="1" applyProtection="1">
      <alignment vertical="center" wrapText="1"/>
      <protection/>
    </xf>
    <xf numFmtId="164" fontId="13" fillId="0" borderId="9" xfId="0" applyNumberFormat="1" applyFont="1" applyFill="1" applyBorder="1" applyAlignment="1" applyProtection="1">
      <alignment vertical="center" wrapText="1"/>
      <protection/>
    </xf>
    <xf numFmtId="44" fontId="13" fillId="0" borderId="3" xfId="20" applyFont="1" applyFill="1" applyBorder="1" applyAlignment="1" applyProtection="1">
      <alignment/>
      <protection/>
    </xf>
    <xf numFmtId="44" fontId="13" fillId="0" borderId="7" xfId="20" applyFont="1" applyFill="1" applyBorder="1" applyAlignment="1" applyProtection="1">
      <alignment/>
      <protection/>
    </xf>
    <xf numFmtId="44" fontId="17" fillId="0" borderId="3" xfId="20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justify" wrapText="1"/>
      <protection/>
    </xf>
    <xf numFmtId="44" fontId="17" fillId="0" borderId="7" xfId="20" applyFont="1" applyFill="1" applyBorder="1" applyAlignment="1" applyProtection="1">
      <alignment/>
      <protection/>
    </xf>
    <xf numFmtId="0" fontId="12" fillId="0" borderId="26" xfId="0" applyNumberFormat="1" applyFont="1" applyFill="1" applyBorder="1" applyAlignment="1" applyProtection="1">
      <alignment vertical="top" wrapText="1"/>
      <protection/>
    </xf>
    <xf numFmtId="0" fontId="12" fillId="0" borderId="18" xfId="0" applyNumberFormat="1" applyFont="1" applyFill="1" applyBorder="1" applyAlignment="1" applyProtection="1">
      <alignment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justify" wrapText="1"/>
      <protection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164" fontId="16" fillId="0" borderId="3" xfId="0" applyNumberFormat="1" applyFont="1" applyFill="1" applyBorder="1" applyAlignment="1" applyProtection="1">
      <alignment vertical="center" wrapText="1"/>
      <protection/>
    </xf>
    <xf numFmtId="44" fontId="16" fillId="0" borderId="3" xfId="20" applyFont="1" applyFill="1" applyBorder="1" applyAlignment="1" applyProtection="1">
      <alignment/>
      <protection/>
    </xf>
    <xf numFmtId="10" fontId="16" fillId="0" borderId="5" xfId="20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/>
    </xf>
    <xf numFmtId="44" fontId="13" fillId="0" borderId="10" xfId="20" applyFont="1" applyFill="1" applyBorder="1" applyAlignment="1" applyProtection="1">
      <alignment/>
      <protection/>
    </xf>
    <xf numFmtId="10" fontId="13" fillId="0" borderId="5" xfId="20" applyNumberFormat="1" applyFont="1" applyBorder="1" applyAlignment="1">
      <alignment/>
    </xf>
    <xf numFmtId="44" fontId="12" fillId="0" borderId="5" xfId="20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justify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44" fontId="13" fillId="0" borderId="0" xfId="20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vertical="justify"/>
      <protection/>
    </xf>
    <xf numFmtId="43" fontId="13" fillId="0" borderId="0" xfId="15" applyFont="1" applyBorder="1" applyAlignment="1">
      <alignment/>
    </xf>
    <xf numFmtId="164" fontId="12" fillId="0" borderId="5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0" fontId="18" fillId="0" borderId="13" xfId="20" applyNumberFormat="1" applyFont="1" applyBorder="1" applyAlignment="1">
      <alignment/>
    </xf>
    <xf numFmtId="10" fontId="12" fillId="0" borderId="13" xfId="20" applyNumberFormat="1" applyFont="1" applyBorder="1" applyAlignment="1">
      <alignment/>
    </xf>
    <xf numFmtId="10" fontId="14" fillId="0" borderId="13" xfId="20" applyNumberFormat="1" applyFont="1" applyBorder="1" applyAlignment="1">
      <alignment/>
    </xf>
    <xf numFmtId="44" fontId="16" fillId="0" borderId="7" xfId="20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12" fillId="0" borderId="24" xfId="0" applyNumberFormat="1" applyFont="1" applyFill="1" applyBorder="1" applyAlignment="1" applyProtection="1">
      <alignment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0" fontId="12" fillId="0" borderId="13" xfId="19" applyNumberFormat="1" applyFont="1" applyBorder="1" applyAlignment="1">
      <alignment/>
    </xf>
    <xf numFmtId="0" fontId="13" fillId="0" borderId="3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vertical="center"/>
      <protection/>
    </xf>
    <xf numFmtId="44" fontId="13" fillId="0" borderId="0" xfId="20" applyFont="1" applyFill="1" applyBorder="1" applyAlignment="1" applyProtection="1">
      <alignment vertical="top"/>
      <protection/>
    </xf>
    <xf numFmtId="44" fontId="13" fillId="0" borderId="17" xfId="20" applyFont="1" applyFill="1" applyBorder="1" applyAlignment="1" applyProtection="1">
      <alignment vertical="top"/>
      <protection/>
    </xf>
    <xf numFmtId="44" fontId="13" fillId="0" borderId="14" xfId="20" applyFont="1" applyFill="1" applyBorder="1" applyAlignment="1" applyProtection="1">
      <alignment vertical="top"/>
      <protection/>
    </xf>
    <xf numFmtId="44" fontId="13" fillId="0" borderId="0" xfId="20" applyFont="1" applyBorder="1" applyAlignment="1">
      <alignment vertical="center"/>
    </xf>
    <xf numFmtId="44" fontId="13" fillId="0" borderId="0" xfId="20" applyFont="1" applyBorder="1" applyAlignment="1">
      <alignment/>
    </xf>
    <xf numFmtId="44" fontId="16" fillId="0" borderId="0" xfId="20" applyFont="1" applyBorder="1" applyAlignment="1">
      <alignment/>
    </xf>
    <xf numFmtId="0" fontId="19" fillId="0" borderId="5" xfId="0" applyNumberFormat="1" applyFont="1" applyFill="1" applyBorder="1" applyAlignment="1" applyProtection="1">
      <alignment vertical="top"/>
      <protection/>
    </xf>
    <xf numFmtId="0" fontId="19" fillId="0" borderId="6" xfId="0" applyNumberFormat="1" applyFont="1" applyFill="1" applyBorder="1" applyAlignment="1" applyProtection="1">
      <alignment vertical="top"/>
      <protection/>
    </xf>
    <xf numFmtId="0" fontId="19" fillId="0" borderId="5" xfId="0" applyNumberFormat="1" applyFont="1" applyFill="1" applyBorder="1" applyAlignment="1" applyProtection="1">
      <alignment vertical="justify"/>
      <protection/>
    </xf>
    <xf numFmtId="0" fontId="12" fillId="0" borderId="5" xfId="0" applyFont="1" applyBorder="1" applyAlignment="1">
      <alignment vertical="center" wrapText="1"/>
    </xf>
    <xf numFmtId="164" fontId="12" fillId="0" borderId="6" xfId="2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justify" wrapText="1"/>
    </xf>
    <xf numFmtId="0" fontId="12" fillId="0" borderId="10" xfId="0" applyFont="1" applyBorder="1" applyAlignment="1">
      <alignment wrapText="1"/>
    </xf>
    <xf numFmtId="164" fontId="12" fillId="0" borderId="21" xfId="0" applyNumberFormat="1" applyFont="1" applyBorder="1" applyAlignment="1">
      <alignment vertical="center" wrapText="1"/>
    </xf>
    <xf numFmtId="44" fontId="12" fillId="0" borderId="10" xfId="20" applyFont="1" applyBorder="1" applyAlignment="1">
      <alignment/>
    </xf>
    <xf numFmtId="10" fontId="12" fillId="0" borderId="10" xfId="19" applyNumberFormat="1" applyFont="1" applyBorder="1" applyAlignment="1">
      <alignment/>
    </xf>
    <xf numFmtId="49" fontId="13" fillId="0" borderId="2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764"/>
  <sheetViews>
    <sheetView tabSelected="1" view="pageBreakPreview" zoomScale="95" zoomScaleSheetLayoutView="95" workbookViewId="0" topLeftCell="B8">
      <selection activeCell="F45" sqref="F45"/>
    </sheetView>
  </sheetViews>
  <sheetFormatPr defaultColWidth="9.00390625" defaultRowHeight="12.75"/>
  <cols>
    <col min="1" max="1" width="6.625" style="1" customWidth="1"/>
    <col min="2" max="2" width="8.25390625" style="1" customWidth="1"/>
    <col min="3" max="3" width="6.375" style="1" hidden="1" customWidth="1"/>
    <col min="4" max="4" width="8.75390625" style="1" customWidth="1"/>
    <col min="5" max="5" width="6.375" style="1" customWidth="1"/>
    <col min="6" max="6" width="46.75390625" style="1" customWidth="1"/>
    <col min="7" max="7" width="19.625" style="2" hidden="1" customWidth="1"/>
    <col min="8" max="8" width="20.75390625" style="1" customWidth="1"/>
    <col min="9" max="9" width="2.25390625" style="1" hidden="1" customWidth="1"/>
    <col min="10" max="10" width="21.125" style="25" customWidth="1"/>
    <col min="11" max="11" width="10.00390625" style="1" customWidth="1"/>
    <col min="12" max="16384" width="9.125" style="1" customWidth="1"/>
  </cols>
  <sheetData>
    <row r="1" spans="2:7" ht="4.5" customHeight="1" hidden="1">
      <c r="B1" s="33"/>
      <c r="C1" s="33"/>
      <c r="D1" s="33"/>
      <c r="E1" s="33"/>
      <c r="F1" s="33"/>
      <c r="G1" s="33"/>
    </row>
    <row r="2" ht="15.75" hidden="1">
      <c r="F2" s="23"/>
    </row>
    <row r="3" spans="7:16" ht="7.5" customHeight="1" hidden="1">
      <c r="G3" s="2" t="s">
        <v>153</v>
      </c>
      <c r="H3" s="17"/>
      <c r="I3" s="17"/>
      <c r="J3" s="26"/>
      <c r="K3" s="17"/>
      <c r="L3" s="17"/>
      <c r="M3" s="17"/>
      <c r="N3" s="17"/>
      <c r="O3" s="17"/>
      <c r="P3" s="17"/>
    </row>
    <row r="4" spans="6:16" ht="15" hidden="1">
      <c r="F4" s="34" t="s">
        <v>153</v>
      </c>
      <c r="G4" s="35"/>
      <c r="H4" s="17"/>
      <c r="I4" s="17"/>
      <c r="J4" s="26"/>
      <c r="K4" s="17"/>
      <c r="L4" s="17"/>
      <c r="M4" s="17"/>
      <c r="N4" s="17"/>
      <c r="O4" s="17"/>
      <c r="P4" s="17"/>
    </row>
    <row r="5" spans="6:16" ht="15" hidden="1">
      <c r="F5" s="36" t="s">
        <v>159</v>
      </c>
      <c r="G5" s="37"/>
      <c r="H5" s="17"/>
      <c r="I5" s="17"/>
      <c r="J5" s="26"/>
      <c r="K5" s="17"/>
      <c r="L5" s="17"/>
      <c r="M5" s="17"/>
      <c r="N5" s="17"/>
      <c r="O5" s="17"/>
      <c r="P5" s="17"/>
    </row>
    <row r="6" spans="6:16" ht="15.75" hidden="1">
      <c r="F6" s="38"/>
      <c r="G6" s="39"/>
      <c r="H6" s="17"/>
      <c r="I6" s="17"/>
      <c r="J6" s="26"/>
      <c r="K6" s="17"/>
      <c r="L6" s="17"/>
      <c r="M6" s="17"/>
      <c r="N6" s="17"/>
      <c r="O6" s="17"/>
      <c r="P6" s="17"/>
    </row>
    <row r="7" spans="7:16" ht="15" hidden="1">
      <c r="G7" s="3" t="s">
        <v>153</v>
      </c>
      <c r="H7" s="17"/>
      <c r="I7" s="17"/>
      <c r="J7" s="26"/>
      <c r="K7" s="17"/>
      <c r="L7" s="17"/>
      <c r="M7" s="17"/>
      <c r="N7" s="17"/>
      <c r="O7" s="17"/>
      <c r="P7" s="17"/>
    </row>
    <row r="8" spans="2:16" ht="15.75" customHeight="1">
      <c r="B8" s="40" t="s">
        <v>166</v>
      </c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2:16" ht="15.75" customHeight="1">
      <c r="B9" s="40" t="s">
        <v>261</v>
      </c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2:16" ht="3.75" customHeight="1">
      <c r="B10" s="41"/>
      <c r="C10" s="41"/>
      <c r="D10" s="41"/>
      <c r="E10" s="41"/>
      <c r="F10" s="41"/>
      <c r="G10" s="42"/>
      <c r="H10" s="43"/>
      <c r="I10" s="43"/>
      <c r="J10" s="44"/>
      <c r="K10" s="43"/>
      <c r="L10" s="17"/>
      <c r="M10" s="17"/>
      <c r="N10" s="17"/>
      <c r="O10" s="17"/>
      <c r="P10" s="17"/>
    </row>
    <row r="11" spans="2:16" ht="15.75">
      <c r="B11" s="45" t="s">
        <v>0</v>
      </c>
      <c r="C11" s="45"/>
      <c r="D11" s="45"/>
      <c r="E11" s="41"/>
      <c r="F11" s="46"/>
      <c r="G11" s="46"/>
      <c r="H11" s="43"/>
      <c r="I11" s="43"/>
      <c r="J11" s="44"/>
      <c r="K11" s="43"/>
      <c r="L11" s="17"/>
      <c r="M11" s="17"/>
      <c r="N11" s="17"/>
      <c r="O11" s="17"/>
      <c r="P11" s="17"/>
    </row>
    <row r="12" spans="2:16" ht="0.75" customHeight="1" thickBot="1">
      <c r="B12" s="47"/>
      <c r="C12" s="47"/>
      <c r="D12" s="48"/>
      <c r="E12" s="48"/>
      <c r="F12" s="47"/>
      <c r="G12" s="47"/>
      <c r="H12" s="43"/>
      <c r="I12" s="43"/>
      <c r="J12" s="44"/>
      <c r="K12" s="43"/>
      <c r="L12" s="17"/>
      <c r="M12" s="17"/>
      <c r="N12" s="17"/>
      <c r="O12" s="17"/>
      <c r="P12" s="17"/>
    </row>
    <row r="13" spans="2:16" ht="20.25" customHeight="1" thickBot="1">
      <c r="B13" s="49" t="s">
        <v>1</v>
      </c>
      <c r="C13" s="50"/>
      <c r="D13" s="49" t="s">
        <v>242</v>
      </c>
      <c r="E13" s="51" t="s">
        <v>2</v>
      </c>
      <c r="F13" s="52" t="s">
        <v>3</v>
      </c>
      <c r="G13" s="53" t="s">
        <v>144</v>
      </c>
      <c r="H13" s="54" t="s">
        <v>216</v>
      </c>
      <c r="I13" s="55" t="s">
        <v>160</v>
      </c>
      <c r="J13" s="56" t="s">
        <v>232</v>
      </c>
      <c r="K13" s="57" t="s">
        <v>160</v>
      </c>
      <c r="L13" s="17"/>
      <c r="M13" s="17"/>
      <c r="N13" s="17"/>
      <c r="O13" s="17"/>
      <c r="P13" s="17"/>
    </row>
    <row r="14" spans="2:16" ht="16.5" thickBot="1">
      <c r="B14" s="58">
        <v>1</v>
      </c>
      <c r="C14" s="59"/>
      <c r="D14" s="60">
        <v>2</v>
      </c>
      <c r="E14" s="60">
        <v>3</v>
      </c>
      <c r="F14" s="61">
        <v>4</v>
      </c>
      <c r="G14" s="62">
        <v>5</v>
      </c>
      <c r="H14" s="63">
        <v>5</v>
      </c>
      <c r="I14" s="64"/>
      <c r="J14" s="65">
        <v>6</v>
      </c>
      <c r="K14" s="66">
        <v>7</v>
      </c>
      <c r="L14" s="17"/>
      <c r="M14" s="17"/>
      <c r="N14" s="17"/>
      <c r="O14" s="17"/>
      <c r="P14" s="17"/>
    </row>
    <row r="15" spans="2:16" ht="20.25" customHeight="1" thickBot="1">
      <c r="B15" s="67" t="s">
        <v>4</v>
      </c>
      <c r="C15" s="68"/>
      <c r="D15" s="69"/>
      <c r="E15" s="67"/>
      <c r="F15" s="70" t="s">
        <v>5</v>
      </c>
      <c r="G15" s="71">
        <v>143600</v>
      </c>
      <c r="H15" s="72">
        <f>SUM(H16,H18,H23,H20)</f>
        <v>2525134</v>
      </c>
      <c r="I15" s="72" t="e">
        <f>SUM(#REF!,I18,I23,I16,I20)</f>
        <v>#REF!</v>
      </c>
      <c r="J15" s="72">
        <f>SUM(J16,J18,J23,J16,J20)</f>
        <v>233745.04</v>
      </c>
      <c r="K15" s="73">
        <f>J15/H15</f>
        <v>0.09256738058257502</v>
      </c>
      <c r="L15" s="17"/>
      <c r="M15" s="17"/>
      <c r="N15" s="17"/>
      <c r="O15" s="17"/>
      <c r="P15" s="17"/>
    </row>
    <row r="16" spans="2:16" ht="20.25" customHeight="1" thickBot="1">
      <c r="B16" s="74"/>
      <c r="C16" s="75"/>
      <c r="D16" s="76" t="s">
        <v>233</v>
      </c>
      <c r="E16" s="77"/>
      <c r="F16" s="78" t="s">
        <v>235</v>
      </c>
      <c r="G16" s="79"/>
      <c r="H16" s="80">
        <f>H17</f>
        <v>2000</v>
      </c>
      <c r="I16" s="81"/>
      <c r="J16" s="82">
        <f>J17</f>
        <v>0</v>
      </c>
      <c r="K16" s="83">
        <f>J16/H16</f>
        <v>0</v>
      </c>
      <c r="L16" s="17"/>
      <c r="M16" s="17"/>
      <c r="N16" s="17"/>
      <c r="O16" s="17"/>
      <c r="P16" s="17"/>
    </row>
    <row r="17" spans="2:16" ht="67.5" customHeight="1" thickBot="1">
      <c r="B17" s="74"/>
      <c r="C17" s="75"/>
      <c r="D17" s="76"/>
      <c r="E17" s="77" t="s">
        <v>234</v>
      </c>
      <c r="F17" s="46" t="s">
        <v>236</v>
      </c>
      <c r="G17" s="84"/>
      <c r="H17" s="85">
        <v>2000</v>
      </c>
      <c r="I17" s="86"/>
      <c r="J17" s="87">
        <v>0</v>
      </c>
      <c r="K17" s="88">
        <f>J17/H17</f>
        <v>0</v>
      </c>
      <c r="L17" s="17"/>
      <c r="M17" s="17"/>
      <c r="N17" s="17"/>
      <c r="O17" s="17"/>
      <c r="P17" s="17"/>
    </row>
    <row r="18" spans="2:16" ht="18" customHeight="1">
      <c r="B18" s="89"/>
      <c r="C18" s="90"/>
      <c r="D18" s="91" t="s">
        <v>8</v>
      </c>
      <c r="E18" s="77"/>
      <c r="F18" s="92" t="s">
        <v>9</v>
      </c>
      <c r="G18" s="93">
        <v>3600</v>
      </c>
      <c r="H18" s="94">
        <f>H19</f>
        <v>6950</v>
      </c>
      <c r="I18" s="94">
        <f>I19</f>
        <v>1.9305555555555556</v>
      </c>
      <c r="J18" s="94">
        <f>J19</f>
        <v>3451.58</v>
      </c>
      <c r="K18" s="95">
        <f aca="true" t="shared" si="0" ref="K18:K95">J18/H18</f>
        <v>0.49663021582733813</v>
      </c>
      <c r="L18" s="17"/>
      <c r="M18" s="17"/>
      <c r="N18" s="17"/>
      <c r="O18" s="17"/>
      <c r="P18" s="17"/>
    </row>
    <row r="19" spans="2:16" ht="33" customHeight="1">
      <c r="B19" s="89"/>
      <c r="C19" s="90"/>
      <c r="D19" s="91"/>
      <c r="E19" s="77" t="s">
        <v>10</v>
      </c>
      <c r="F19" s="96" t="s">
        <v>11</v>
      </c>
      <c r="G19" s="97">
        <v>3600</v>
      </c>
      <c r="H19" s="85">
        <v>6950</v>
      </c>
      <c r="I19" s="86">
        <f>H19/G19</f>
        <v>1.9305555555555556</v>
      </c>
      <c r="J19" s="87">
        <v>3451.58</v>
      </c>
      <c r="K19" s="98">
        <f t="shared" si="0"/>
        <v>0.49663021582733813</v>
      </c>
      <c r="L19" s="17"/>
      <c r="M19" s="17"/>
      <c r="N19" s="17"/>
      <c r="O19" s="17"/>
      <c r="P19" s="17"/>
    </row>
    <row r="20" spans="2:16" ht="29.25" customHeight="1">
      <c r="B20" s="89"/>
      <c r="C20" s="90"/>
      <c r="D20" s="91" t="s">
        <v>237</v>
      </c>
      <c r="E20" s="77"/>
      <c r="F20" s="92" t="s">
        <v>238</v>
      </c>
      <c r="G20" s="93"/>
      <c r="H20" s="80">
        <f>H21+H22</f>
        <v>2256895</v>
      </c>
      <c r="I20" s="80" t="e">
        <f>I21+I22+#REF!+#REF!</f>
        <v>#REF!</v>
      </c>
      <c r="J20" s="80">
        <f>J21+J22</f>
        <v>14005</v>
      </c>
      <c r="K20" s="99">
        <f t="shared" si="0"/>
        <v>0.00620542825430514</v>
      </c>
      <c r="L20" s="17"/>
      <c r="M20" s="17"/>
      <c r="N20" s="17"/>
      <c r="O20" s="17"/>
      <c r="P20" s="17"/>
    </row>
    <row r="21" spans="2:16" ht="15.75" customHeight="1">
      <c r="B21" s="89"/>
      <c r="C21" s="90"/>
      <c r="D21" s="91"/>
      <c r="E21" s="77" t="s">
        <v>217</v>
      </c>
      <c r="F21" s="96" t="s">
        <v>21</v>
      </c>
      <c r="G21" s="97"/>
      <c r="H21" s="85">
        <v>1458077</v>
      </c>
      <c r="I21" s="86"/>
      <c r="J21" s="87">
        <v>0</v>
      </c>
      <c r="K21" s="98">
        <f t="shared" si="0"/>
        <v>0</v>
      </c>
      <c r="L21" s="17"/>
      <c r="M21" s="17"/>
      <c r="N21" s="17"/>
      <c r="O21" s="17"/>
      <c r="P21" s="17"/>
    </row>
    <row r="22" spans="2:16" ht="17.25" customHeight="1">
      <c r="B22" s="89"/>
      <c r="C22" s="90"/>
      <c r="D22" s="91"/>
      <c r="E22" s="77" t="s">
        <v>218</v>
      </c>
      <c r="F22" s="96" t="s">
        <v>21</v>
      </c>
      <c r="G22" s="97"/>
      <c r="H22" s="85">
        <v>798818</v>
      </c>
      <c r="I22" s="86"/>
      <c r="J22" s="87">
        <v>14005</v>
      </c>
      <c r="K22" s="98">
        <f t="shared" si="0"/>
        <v>0.017532153757176226</v>
      </c>
      <c r="L22" s="17"/>
      <c r="M22" s="17"/>
      <c r="N22" s="17"/>
      <c r="O22" s="17"/>
      <c r="P22" s="17"/>
    </row>
    <row r="23" spans="2:16" ht="22.5" customHeight="1">
      <c r="B23" s="89"/>
      <c r="C23" s="90"/>
      <c r="D23" s="91" t="s">
        <v>12</v>
      </c>
      <c r="E23" s="77"/>
      <c r="F23" s="92" t="s">
        <v>13</v>
      </c>
      <c r="G23" s="97"/>
      <c r="H23" s="94">
        <f>SUM(H24:H26)</f>
        <v>259289</v>
      </c>
      <c r="I23" s="86"/>
      <c r="J23" s="100">
        <f>SUM(J24:J26)</f>
        <v>216288.46000000002</v>
      </c>
      <c r="K23" s="95">
        <f>J23/H23</f>
        <v>0.8341597985259692</v>
      </c>
      <c r="L23" s="17"/>
      <c r="M23" s="17"/>
      <c r="N23" s="17"/>
      <c r="O23" s="17"/>
      <c r="P23" s="17"/>
    </row>
    <row r="24" spans="2:16" ht="19.5" customHeight="1">
      <c r="B24" s="89"/>
      <c r="C24" s="90"/>
      <c r="D24" s="91"/>
      <c r="E24" s="77" t="s">
        <v>14</v>
      </c>
      <c r="F24" s="46" t="s">
        <v>15</v>
      </c>
      <c r="G24" s="101">
        <v>1000</v>
      </c>
      <c r="H24" s="85">
        <v>4240.95</v>
      </c>
      <c r="I24" s="86">
        <f>H24/G24</f>
        <v>4.24095</v>
      </c>
      <c r="J24" s="87">
        <v>4240.95</v>
      </c>
      <c r="K24" s="98">
        <f t="shared" si="0"/>
        <v>1</v>
      </c>
      <c r="L24" s="17"/>
      <c r="M24" s="17"/>
      <c r="N24" s="17"/>
      <c r="O24" s="17"/>
      <c r="P24" s="17"/>
    </row>
    <row r="25" spans="2:16" ht="21.75" customHeight="1">
      <c r="B25" s="89"/>
      <c r="C25" s="90"/>
      <c r="D25" s="91"/>
      <c r="E25" s="77" t="s">
        <v>42</v>
      </c>
      <c r="F25" s="46" t="s">
        <v>43</v>
      </c>
      <c r="G25" s="84">
        <v>3250</v>
      </c>
      <c r="H25" s="85">
        <v>212048.05</v>
      </c>
      <c r="I25" s="86">
        <f>H25/G25</f>
        <v>65.24555384615384</v>
      </c>
      <c r="J25" s="87">
        <v>212047.51</v>
      </c>
      <c r="K25" s="98">
        <f t="shared" si="0"/>
        <v>0.9999974534073764</v>
      </c>
      <c r="L25" s="17"/>
      <c r="M25" s="17"/>
      <c r="N25" s="17"/>
      <c r="O25" s="17"/>
      <c r="P25" s="17"/>
    </row>
    <row r="26" spans="2:16" ht="17.25" customHeight="1" thickBot="1">
      <c r="B26" s="102"/>
      <c r="C26" s="90"/>
      <c r="D26" s="91"/>
      <c r="E26" s="103" t="s">
        <v>20</v>
      </c>
      <c r="F26" s="104" t="s">
        <v>21</v>
      </c>
      <c r="G26" s="84"/>
      <c r="H26" s="105">
        <v>43000</v>
      </c>
      <c r="I26" s="86"/>
      <c r="J26" s="87">
        <v>0</v>
      </c>
      <c r="K26" s="106">
        <f t="shared" si="0"/>
        <v>0</v>
      </c>
      <c r="L26" s="17"/>
      <c r="M26" s="17"/>
      <c r="N26" s="17"/>
      <c r="O26" s="17"/>
      <c r="P26" s="17"/>
    </row>
    <row r="27" spans="2:16" ht="33.75" customHeight="1" thickBot="1">
      <c r="B27" s="67" t="s">
        <v>205</v>
      </c>
      <c r="C27" s="107"/>
      <c r="D27" s="108"/>
      <c r="E27" s="109"/>
      <c r="F27" s="70" t="s">
        <v>206</v>
      </c>
      <c r="G27" s="110"/>
      <c r="H27" s="72">
        <f>SUM(H28)</f>
        <v>612280</v>
      </c>
      <c r="I27" s="111"/>
      <c r="J27" s="112">
        <f>SUM(J28)</f>
        <v>361367.11999999994</v>
      </c>
      <c r="K27" s="98">
        <f t="shared" si="0"/>
        <v>0.5901991245835237</v>
      </c>
      <c r="L27" s="17"/>
      <c r="M27" s="17"/>
      <c r="N27" s="17"/>
      <c r="O27" s="17"/>
      <c r="P27" s="17"/>
    </row>
    <row r="28" spans="2:16" ht="24" customHeight="1">
      <c r="B28" s="89"/>
      <c r="C28" s="90"/>
      <c r="D28" s="113" t="s">
        <v>207</v>
      </c>
      <c r="E28" s="114"/>
      <c r="F28" s="115" t="s">
        <v>208</v>
      </c>
      <c r="G28" s="84"/>
      <c r="H28" s="94">
        <f>SUM(H29:H50)</f>
        <v>612280</v>
      </c>
      <c r="I28" s="116"/>
      <c r="J28" s="100">
        <f>SUM(J29:J50)</f>
        <v>361367.11999999994</v>
      </c>
      <c r="K28" s="98">
        <f t="shared" si="0"/>
        <v>0.5901991245835237</v>
      </c>
      <c r="L28" s="17"/>
      <c r="M28" s="17"/>
      <c r="N28" s="17"/>
      <c r="O28" s="17"/>
      <c r="P28" s="17"/>
    </row>
    <row r="29" spans="2:16" ht="16.5" customHeight="1">
      <c r="B29" s="89"/>
      <c r="C29" s="90"/>
      <c r="D29" s="117"/>
      <c r="E29" s="118" t="s">
        <v>26</v>
      </c>
      <c r="F29" s="119" t="s">
        <v>145</v>
      </c>
      <c r="G29" s="84"/>
      <c r="H29" s="85">
        <v>1000</v>
      </c>
      <c r="I29" s="86"/>
      <c r="J29" s="87">
        <v>459.63</v>
      </c>
      <c r="K29" s="98">
        <f t="shared" si="0"/>
        <v>0.45963</v>
      </c>
      <c r="L29" s="17"/>
      <c r="M29" s="17"/>
      <c r="N29" s="17"/>
      <c r="O29" s="17"/>
      <c r="P29" s="17"/>
    </row>
    <row r="30" spans="2:16" ht="15.75" customHeight="1">
      <c r="B30" s="89"/>
      <c r="C30" s="90"/>
      <c r="D30" s="117"/>
      <c r="E30" s="118" t="s">
        <v>27</v>
      </c>
      <c r="F30" s="119" t="s">
        <v>56</v>
      </c>
      <c r="G30" s="84"/>
      <c r="H30" s="85">
        <v>215000</v>
      </c>
      <c r="I30" s="86"/>
      <c r="J30" s="87">
        <v>130676.72</v>
      </c>
      <c r="K30" s="98">
        <f t="shared" si="0"/>
        <v>0.6077986976744186</v>
      </c>
      <c r="L30" s="17"/>
      <c r="M30" s="17"/>
      <c r="N30" s="17"/>
      <c r="O30" s="17"/>
      <c r="P30" s="17"/>
    </row>
    <row r="31" spans="2:16" ht="17.25" customHeight="1">
      <c r="B31" s="89"/>
      <c r="C31" s="90"/>
      <c r="D31" s="117"/>
      <c r="E31" s="118" t="s">
        <v>28</v>
      </c>
      <c r="F31" s="119" t="s">
        <v>29</v>
      </c>
      <c r="G31" s="84"/>
      <c r="H31" s="85">
        <v>18700</v>
      </c>
      <c r="I31" s="86"/>
      <c r="J31" s="87">
        <v>18697.41</v>
      </c>
      <c r="K31" s="98">
        <f t="shared" si="0"/>
        <v>0.9998614973262032</v>
      </c>
      <c r="L31" s="17"/>
      <c r="M31" s="17"/>
      <c r="N31" s="17"/>
      <c r="O31" s="17"/>
      <c r="P31" s="17"/>
    </row>
    <row r="32" spans="2:16" ht="15.75" customHeight="1">
      <c r="B32" s="89"/>
      <c r="C32" s="90"/>
      <c r="D32" s="117"/>
      <c r="E32" s="118" t="s">
        <v>32</v>
      </c>
      <c r="F32" s="119" t="s">
        <v>33</v>
      </c>
      <c r="G32" s="84"/>
      <c r="H32" s="85">
        <v>39600</v>
      </c>
      <c r="I32" s="86"/>
      <c r="J32" s="87">
        <v>23590.61</v>
      </c>
      <c r="K32" s="98">
        <f t="shared" si="0"/>
        <v>0.5957224747474748</v>
      </c>
      <c r="L32" s="17"/>
      <c r="M32" s="17"/>
      <c r="N32" s="17"/>
      <c r="O32" s="17"/>
      <c r="P32" s="17"/>
    </row>
    <row r="33" spans="2:16" ht="15.75" customHeight="1">
      <c r="B33" s="89"/>
      <c r="C33" s="90"/>
      <c r="D33" s="117"/>
      <c r="E33" s="118" t="s">
        <v>34</v>
      </c>
      <c r="F33" s="119" t="s">
        <v>35</v>
      </c>
      <c r="G33" s="84"/>
      <c r="H33" s="85">
        <v>6300</v>
      </c>
      <c r="I33" s="86"/>
      <c r="J33" s="87">
        <v>2988.55</v>
      </c>
      <c r="K33" s="98">
        <f t="shared" si="0"/>
        <v>0.4743730158730159</v>
      </c>
      <c r="L33" s="17"/>
      <c r="M33" s="17"/>
      <c r="N33" s="17"/>
      <c r="O33" s="17"/>
      <c r="P33" s="17"/>
    </row>
    <row r="34" spans="2:16" ht="16.5" customHeight="1">
      <c r="B34" s="89"/>
      <c r="C34" s="90"/>
      <c r="D34" s="117"/>
      <c r="E34" s="118" t="s">
        <v>146</v>
      </c>
      <c r="F34" s="119" t="s">
        <v>152</v>
      </c>
      <c r="G34" s="84"/>
      <c r="H34" s="85">
        <v>15000</v>
      </c>
      <c r="I34" s="86"/>
      <c r="J34" s="87">
        <v>480</v>
      </c>
      <c r="K34" s="98">
        <f t="shared" si="0"/>
        <v>0.032</v>
      </c>
      <c r="L34" s="17"/>
      <c r="M34" s="17"/>
      <c r="N34" s="17"/>
      <c r="O34" s="17"/>
      <c r="P34" s="17"/>
    </row>
    <row r="35" spans="2:16" ht="14.25" customHeight="1">
      <c r="B35" s="89"/>
      <c r="C35" s="90"/>
      <c r="D35" s="117"/>
      <c r="E35" s="118" t="s">
        <v>14</v>
      </c>
      <c r="F35" s="119" t="s">
        <v>15</v>
      </c>
      <c r="G35" s="84"/>
      <c r="H35" s="85">
        <v>19000</v>
      </c>
      <c r="I35" s="86"/>
      <c r="J35" s="87">
        <v>13298.31</v>
      </c>
      <c r="K35" s="98">
        <f t="shared" si="0"/>
        <v>0.6999110526315789</v>
      </c>
      <c r="L35" s="17"/>
      <c r="M35" s="17"/>
      <c r="N35" s="17"/>
      <c r="O35" s="17"/>
      <c r="P35" s="17"/>
    </row>
    <row r="36" spans="2:16" ht="16.5" customHeight="1">
      <c r="B36" s="89"/>
      <c r="C36" s="90"/>
      <c r="D36" s="117"/>
      <c r="E36" s="118" t="s">
        <v>36</v>
      </c>
      <c r="F36" s="119" t="s">
        <v>37</v>
      </c>
      <c r="G36" s="84"/>
      <c r="H36" s="85">
        <v>89000</v>
      </c>
      <c r="I36" s="86"/>
      <c r="J36" s="87">
        <v>60671.46</v>
      </c>
      <c r="K36" s="98">
        <f t="shared" si="0"/>
        <v>0.6817017977528089</v>
      </c>
      <c r="L36" s="17"/>
      <c r="M36" s="17"/>
      <c r="N36" s="17"/>
      <c r="O36" s="17"/>
      <c r="P36" s="17"/>
    </row>
    <row r="37" spans="2:16" ht="16.5" customHeight="1">
      <c r="B37" s="89"/>
      <c r="C37" s="90"/>
      <c r="D37" s="117"/>
      <c r="E37" s="120" t="s">
        <v>38</v>
      </c>
      <c r="F37" s="119" t="s">
        <v>39</v>
      </c>
      <c r="G37" s="84"/>
      <c r="H37" s="85">
        <v>5000</v>
      </c>
      <c r="I37" s="86"/>
      <c r="J37" s="87">
        <v>1899.53</v>
      </c>
      <c r="K37" s="98">
        <f t="shared" si="0"/>
        <v>0.379906</v>
      </c>
      <c r="L37" s="17"/>
      <c r="M37" s="17"/>
      <c r="N37" s="17"/>
      <c r="O37" s="17"/>
      <c r="P37" s="17"/>
    </row>
    <row r="38" spans="2:16" ht="15.75" customHeight="1">
      <c r="B38" s="89"/>
      <c r="C38" s="90"/>
      <c r="D38" s="117"/>
      <c r="E38" s="118" t="s">
        <v>136</v>
      </c>
      <c r="F38" s="119" t="s">
        <v>117</v>
      </c>
      <c r="G38" s="84"/>
      <c r="H38" s="85">
        <v>300</v>
      </c>
      <c r="I38" s="86"/>
      <c r="J38" s="87">
        <v>160</v>
      </c>
      <c r="K38" s="98">
        <f t="shared" si="0"/>
        <v>0.5333333333333333</v>
      </c>
      <c r="L38" s="17"/>
      <c r="M38" s="17"/>
      <c r="N38" s="17"/>
      <c r="O38" s="17"/>
      <c r="P38" s="17"/>
    </row>
    <row r="39" spans="2:16" ht="14.25" customHeight="1">
      <c r="B39" s="89"/>
      <c r="C39" s="90"/>
      <c r="D39" s="117"/>
      <c r="E39" s="118" t="s">
        <v>6</v>
      </c>
      <c r="F39" s="119" t="s">
        <v>7</v>
      </c>
      <c r="G39" s="84"/>
      <c r="H39" s="85">
        <v>10000</v>
      </c>
      <c r="I39" s="86"/>
      <c r="J39" s="87">
        <v>3412.86</v>
      </c>
      <c r="K39" s="98">
        <f t="shared" si="0"/>
        <v>0.34128600000000003</v>
      </c>
      <c r="L39" s="17"/>
      <c r="M39" s="17"/>
      <c r="N39" s="17"/>
      <c r="O39" s="17"/>
      <c r="P39" s="17"/>
    </row>
    <row r="40" spans="2:16" ht="13.5" customHeight="1">
      <c r="B40" s="89"/>
      <c r="C40" s="90"/>
      <c r="D40" s="117"/>
      <c r="E40" s="118" t="s">
        <v>178</v>
      </c>
      <c r="F40" s="119" t="s">
        <v>188</v>
      </c>
      <c r="G40" s="84"/>
      <c r="H40" s="85">
        <v>670</v>
      </c>
      <c r="I40" s="86"/>
      <c r="J40" s="87">
        <v>363.3</v>
      </c>
      <c r="K40" s="98">
        <f t="shared" si="0"/>
        <v>0.5422388059701493</v>
      </c>
      <c r="L40" s="17"/>
      <c r="M40" s="17"/>
      <c r="N40" s="17"/>
      <c r="O40" s="17"/>
      <c r="P40" s="17"/>
    </row>
    <row r="41" spans="2:16" ht="33" customHeight="1">
      <c r="B41" s="89"/>
      <c r="C41" s="90"/>
      <c r="D41" s="117"/>
      <c r="E41" s="118" t="s">
        <v>170</v>
      </c>
      <c r="F41" s="119" t="s">
        <v>173</v>
      </c>
      <c r="G41" s="84"/>
      <c r="H41" s="85">
        <v>2350</v>
      </c>
      <c r="I41" s="86"/>
      <c r="J41" s="87">
        <v>1370.9</v>
      </c>
      <c r="K41" s="98">
        <f t="shared" si="0"/>
        <v>0.5833617021276596</v>
      </c>
      <c r="L41" s="17"/>
      <c r="M41" s="17"/>
      <c r="N41" s="17"/>
      <c r="O41" s="17"/>
      <c r="P41" s="17"/>
    </row>
    <row r="42" spans="2:16" ht="28.5" customHeight="1">
      <c r="B42" s="89"/>
      <c r="C42" s="90"/>
      <c r="D42" s="117"/>
      <c r="E42" s="118" t="s">
        <v>171</v>
      </c>
      <c r="F42" s="119" t="s">
        <v>174</v>
      </c>
      <c r="G42" s="84"/>
      <c r="H42" s="85">
        <v>1260</v>
      </c>
      <c r="I42" s="86"/>
      <c r="J42" s="87">
        <v>417.54</v>
      </c>
      <c r="K42" s="98">
        <f t="shared" si="0"/>
        <v>0.3313809523809524</v>
      </c>
      <c r="L42" s="17"/>
      <c r="M42" s="17"/>
      <c r="N42" s="17"/>
      <c r="O42" s="17"/>
      <c r="P42" s="17"/>
    </row>
    <row r="43" spans="2:16" ht="28.5" customHeight="1">
      <c r="B43" s="89"/>
      <c r="C43" s="90"/>
      <c r="D43" s="117"/>
      <c r="E43" s="118" t="s">
        <v>172</v>
      </c>
      <c r="F43" s="119" t="s">
        <v>175</v>
      </c>
      <c r="G43" s="84"/>
      <c r="H43" s="85">
        <v>13000</v>
      </c>
      <c r="I43" s="86"/>
      <c r="J43" s="87">
        <v>9161.52</v>
      </c>
      <c r="K43" s="98">
        <f t="shared" si="0"/>
        <v>0.7047323076923078</v>
      </c>
      <c r="L43" s="17"/>
      <c r="M43" s="17"/>
      <c r="N43" s="17"/>
      <c r="O43" s="17"/>
      <c r="P43" s="17"/>
    </row>
    <row r="44" spans="2:16" ht="17.25" customHeight="1">
      <c r="B44" s="89"/>
      <c r="C44" s="90"/>
      <c r="D44" s="117"/>
      <c r="E44" s="118" t="s">
        <v>40</v>
      </c>
      <c r="F44" s="119" t="s">
        <v>41</v>
      </c>
      <c r="G44" s="84"/>
      <c r="H44" s="85">
        <v>2000</v>
      </c>
      <c r="I44" s="86"/>
      <c r="J44" s="87">
        <v>1637.86</v>
      </c>
      <c r="K44" s="98">
        <f t="shared" si="0"/>
        <v>0.8189299999999999</v>
      </c>
      <c r="L44" s="17"/>
      <c r="M44" s="17"/>
      <c r="N44" s="17"/>
      <c r="O44" s="17"/>
      <c r="P44" s="17"/>
    </row>
    <row r="45" spans="2:16" ht="14.25" customHeight="1">
      <c r="B45" s="89"/>
      <c r="C45" s="90"/>
      <c r="D45" s="117"/>
      <c r="E45" s="118" t="s">
        <v>42</v>
      </c>
      <c r="F45" s="119" t="s">
        <v>43</v>
      </c>
      <c r="G45" s="84"/>
      <c r="H45" s="85">
        <v>30000</v>
      </c>
      <c r="I45" s="86"/>
      <c r="J45" s="87">
        <v>16019.2</v>
      </c>
      <c r="K45" s="98">
        <f t="shared" si="0"/>
        <v>0.5339733333333334</v>
      </c>
      <c r="L45" s="17"/>
      <c r="M45" s="17"/>
      <c r="N45" s="17"/>
      <c r="O45" s="17"/>
      <c r="P45" s="17"/>
    </row>
    <row r="46" spans="2:16" ht="14.25" customHeight="1">
      <c r="B46" s="89"/>
      <c r="C46" s="90"/>
      <c r="D46" s="117"/>
      <c r="E46" s="118" t="s">
        <v>44</v>
      </c>
      <c r="F46" s="119" t="s">
        <v>45</v>
      </c>
      <c r="G46" s="84"/>
      <c r="H46" s="85">
        <v>7200</v>
      </c>
      <c r="I46" s="86"/>
      <c r="J46" s="87">
        <v>5400</v>
      </c>
      <c r="K46" s="98">
        <f t="shared" si="0"/>
        <v>0.75</v>
      </c>
      <c r="L46" s="17"/>
      <c r="M46" s="17"/>
      <c r="N46" s="17"/>
      <c r="O46" s="17"/>
      <c r="P46" s="17"/>
    </row>
    <row r="47" spans="2:16" ht="14.25" customHeight="1">
      <c r="B47" s="89"/>
      <c r="C47" s="90"/>
      <c r="D47" s="117"/>
      <c r="E47" s="118" t="s">
        <v>126</v>
      </c>
      <c r="F47" s="96" t="s">
        <v>128</v>
      </c>
      <c r="G47" s="84"/>
      <c r="H47" s="85">
        <v>1000</v>
      </c>
      <c r="I47" s="86"/>
      <c r="J47" s="87">
        <v>0</v>
      </c>
      <c r="K47" s="98">
        <f t="shared" si="0"/>
        <v>0</v>
      </c>
      <c r="L47" s="17"/>
      <c r="M47" s="17"/>
      <c r="N47" s="17"/>
      <c r="O47" s="17"/>
      <c r="P47" s="17"/>
    </row>
    <row r="48" spans="2:16" ht="16.5" customHeight="1">
      <c r="B48" s="89"/>
      <c r="C48" s="90"/>
      <c r="D48" s="117"/>
      <c r="E48" s="118" t="s">
        <v>176</v>
      </c>
      <c r="F48" s="119" t="s">
        <v>189</v>
      </c>
      <c r="G48" s="84"/>
      <c r="H48" s="85">
        <v>900</v>
      </c>
      <c r="I48" s="86"/>
      <c r="J48" s="87">
        <v>810</v>
      </c>
      <c r="K48" s="98">
        <f t="shared" si="0"/>
        <v>0.9</v>
      </c>
      <c r="L48" s="17"/>
      <c r="M48" s="17"/>
      <c r="N48" s="17"/>
      <c r="O48" s="17"/>
      <c r="P48" s="17"/>
    </row>
    <row r="49" spans="2:16" ht="16.5" customHeight="1">
      <c r="B49" s="89"/>
      <c r="C49" s="90"/>
      <c r="D49" s="117"/>
      <c r="E49" s="118" t="s">
        <v>20</v>
      </c>
      <c r="F49" s="119" t="s">
        <v>21</v>
      </c>
      <c r="G49" s="84"/>
      <c r="H49" s="85">
        <v>122000</v>
      </c>
      <c r="I49" s="86"/>
      <c r="J49" s="87">
        <v>58425</v>
      </c>
      <c r="K49" s="98">
        <f t="shared" si="0"/>
        <v>0.4788934426229508</v>
      </c>
      <c r="L49" s="17"/>
      <c r="M49" s="17"/>
      <c r="N49" s="17"/>
      <c r="O49" s="17"/>
      <c r="P49" s="17"/>
    </row>
    <row r="50" spans="2:16" ht="35.25" customHeight="1" thickBot="1">
      <c r="B50" s="89"/>
      <c r="C50" s="90"/>
      <c r="D50" s="117"/>
      <c r="E50" s="118" t="s">
        <v>150</v>
      </c>
      <c r="F50" s="119" t="s">
        <v>151</v>
      </c>
      <c r="G50" s="84"/>
      <c r="H50" s="85">
        <v>13000</v>
      </c>
      <c r="I50" s="86"/>
      <c r="J50" s="87">
        <v>11426.72</v>
      </c>
      <c r="K50" s="98">
        <f t="shared" si="0"/>
        <v>0.8789784615384615</v>
      </c>
      <c r="L50" s="17"/>
      <c r="M50" s="17"/>
      <c r="N50" s="17"/>
      <c r="O50" s="17"/>
      <c r="P50" s="17"/>
    </row>
    <row r="51" spans="2:16" ht="22.5" customHeight="1" thickBot="1">
      <c r="B51" s="67" t="s">
        <v>131</v>
      </c>
      <c r="C51" s="68"/>
      <c r="D51" s="51"/>
      <c r="E51" s="109"/>
      <c r="F51" s="70" t="s">
        <v>132</v>
      </c>
      <c r="G51" s="71">
        <v>3500</v>
      </c>
      <c r="H51" s="72">
        <f>H52</f>
        <v>3000</v>
      </c>
      <c r="I51" s="353">
        <f aca="true" t="shared" si="1" ref="I51:I57">H51/G51</f>
        <v>0.8571428571428571</v>
      </c>
      <c r="J51" s="112">
        <f>SUM(J52)</f>
        <v>1183.26</v>
      </c>
      <c r="K51" s="73">
        <f t="shared" si="0"/>
        <v>0.39442</v>
      </c>
      <c r="L51" s="17"/>
      <c r="M51" s="17"/>
      <c r="N51" s="17"/>
      <c r="O51" s="17"/>
      <c r="P51" s="17"/>
    </row>
    <row r="52" spans="2:16" ht="20.25" customHeight="1">
      <c r="B52" s="122"/>
      <c r="C52" s="90"/>
      <c r="D52" s="91" t="s">
        <v>133</v>
      </c>
      <c r="E52" s="123"/>
      <c r="F52" s="92" t="s">
        <v>13</v>
      </c>
      <c r="G52" s="93">
        <v>3500</v>
      </c>
      <c r="H52" s="94">
        <f>SUM(H53)</f>
        <v>3000</v>
      </c>
      <c r="I52" s="86">
        <f t="shared" si="1"/>
        <v>0.8571428571428571</v>
      </c>
      <c r="J52" s="100">
        <f>SUM(J53)</f>
        <v>1183.26</v>
      </c>
      <c r="K52" s="99">
        <f t="shared" si="0"/>
        <v>0.39442</v>
      </c>
      <c r="L52" s="17"/>
      <c r="M52" s="17"/>
      <c r="N52" s="17"/>
      <c r="O52" s="17"/>
      <c r="P52" s="17"/>
    </row>
    <row r="53" spans="2:16" ht="14.25" customHeight="1" thickBot="1">
      <c r="B53" s="102"/>
      <c r="C53" s="158"/>
      <c r="D53" s="388"/>
      <c r="E53" s="103" t="s">
        <v>6</v>
      </c>
      <c r="F53" s="180" t="s">
        <v>7</v>
      </c>
      <c r="G53" s="181">
        <v>3500</v>
      </c>
      <c r="H53" s="105">
        <v>3000</v>
      </c>
      <c r="I53" s="182">
        <f t="shared" si="1"/>
        <v>0.8571428571428571</v>
      </c>
      <c r="J53" s="183">
        <v>1183.26</v>
      </c>
      <c r="K53" s="106">
        <f t="shared" si="0"/>
        <v>0.39442</v>
      </c>
      <c r="L53" s="17"/>
      <c r="M53" s="17"/>
      <c r="N53" s="17"/>
      <c r="O53" s="17"/>
      <c r="P53" s="17"/>
    </row>
    <row r="54" spans="2:16" ht="16.5" thickBot="1">
      <c r="B54" s="380" t="s">
        <v>16</v>
      </c>
      <c r="C54" s="381"/>
      <c r="D54" s="382"/>
      <c r="E54" s="383"/>
      <c r="F54" s="384" t="s">
        <v>17</v>
      </c>
      <c r="G54" s="385" t="e">
        <f>SUM(#REF!,G57,#REF!,G55,)</f>
        <v>#REF!</v>
      </c>
      <c r="H54" s="386">
        <f>SUM(H55,H57)</f>
        <v>2073200</v>
      </c>
      <c r="I54" s="121" t="e">
        <f t="shared" si="1"/>
        <v>#REF!</v>
      </c>
      <c r="J54" s="386">
        <f>SUM(J55,J57)</f>
        <v>162413.63999999998</v>
      </c>
      <c r="K54" s="387">
        <f t="shared" si="0"/>
        <v>0.0783395909704804</v>
      </c>
      <c r="L54" s="17"/>
      <c r="M54" s="17"/>
      <c r="N54" s="17"/>
      <c r="O54" s="17"/>
      <c r="P54" s="17"/>
    </row>
    <row r="55" spans="2:16" ht="24" customHeight="1">
      <c r="B55" s="124"/>
      <c r="C55" s="75"/>
      <c r="D55" s="91" t="s">
        <v>155</v>
      </c>
      <c r="E55" s="125"/>
      <c r="F55" s="126" t="s">
        <v>156</v>
      </c>
      <c r="G55" s="79">
        <v>30000</v>
      </c>
      <c r="H55" s="94">
        <f>SUM(H56)</f>
        <v>100000</v>
      </c>
      <c r="I55" s="86">
        <f t="shared" si="1"/>
        <v>3.3333333333333335</v>
      </c>
      <c r="J55" s="100">
        <f>SUM(J56)</f>
        <v>0</v>
      </c>
      <c r="K55" s="99">
        <f t="shared" si="0"/>
        <v>0</v>
      </c>
      <c r="L55" s="17"/>
      <c r="M55" s="17"/>
      <c r="N55" s="17"/>
      <c r="O55" s="17"/>
      <c r="P55" s="17"/>
    </row>
    <row r="56" spans="2:16" ht="48.75" customHeight="1">
      <c r="B56" s="74"/>
      <c r="C56" s="75"/>
      <c r="D56" s="127"/>
      <c r="E56" s="120" t="s">
        <v>168</v>
      </c>
      <c r="F56" s="128" t="s">
        <v>243</v>
      </c>
      <c r="G56" s="84">
        <v>30000</v>
      </c>
      <c r="H56" s="85">
        <v>100000</v>
      </c>
      <c r="I56" s="86">
        <f t="shared" si="1"/>
        <v>3.3333333333333335</v>
      </c>
      <c r="J56" s="87">
        <v>0</v>
      </c>
      <c r="K56" s="98">
        <f t="shared" si="0"/>
        <v>0</v>
      </c>
      <c r="L56" s="17"/>
      <c r="M56" s="17"/>
      <c r="N56" s="17"/>
      <c r="O56" s="17"/>
      <c r="P56" s="17"/>
    </row>
    <row r="57" spans="2:16" ht="18">
      <c r="B57" s="89"/>
      <c r="C57" s="90"/>
      <c r="D57" s="91" t="s">
        <v>18</v>
      </c>
      <c r="E57" s="120"/>
      <c r="F57" s="115" t="s">
        <v>19</v>
      </c>
      <c r="G57" s="79">
        <f>SUM(G61:G64)</f>
        <v>1416750</v>
      </c>
      <c r="H57" s="94">
        <f>SUM(H58:H64)</f>
        <v>1973200</v>
      </c>
      <c r="I57" s="86">
        <f t="shared" si="1"/>
        <v>1.392765131462855</v>
      </c>
      <c r="J57" s="94">
        <f>SUM(J58:J64)</f>
        <v>162413.63999999998</v>
      </c>
      <c r="K57" s="95">
        <f t="shared" si="0"/>
        <v>0.08230977093046826</v>
      </c>
      <c r="L57" s="17"/>
      <c r="M57" s="17"/>
      <c r="N57" s="17"/>
      <c r="O57" s="17"/>
      <c r="P57" s="17"/>
    </row>
    <row r="58" spans="2:16" ht="18">
      <c r="B58" s="89"/>
      <c r="C58" s="90"/>
      <c r="D58" s="91"/>
      <c r="E58" s="120" t="s">
        <v>32</v>
      </c>
      <c r="F58" s="119" t="s">
        <v>33</v>
      </c>
      <c r="G58" s="79"/>
      <c r="H58" s="85">
        <v>200</v>
      </c>
      <c r="I58" s="86"/>
      <c r="J58" s="87">
        <v>91.68</v>
      </c>
      <c r="K58" s="95"/>
      <c r="L58" s="17"/>
      <c r="M58" s="17"/>
      <c r="N58" s="17"/>
      <c r="O58" s="17"/>
      <c r="P58" s="17"/>
    </row>
    <row r="59" spans="2:16" ht="15.75">
      <c r="B59" s="89"/>
      <c r="C59" s="90"/>
      <c r="D59" s="91"/>
      <c r="E59" s="120" t="s">
        <v>146</v>
      </c>
      <c r="F59" s="119" t="s">
        <v>152</v>
      </c>
      <c r="G59" s="79"/>
      <c r="H59" s="85">
        <v>800</v>
      </c>
      <c r="I59" s="86"/>
      <c r="J59" s="87">
        <v>600</v>
      </c>
      <c r="K59" s="98">
        <f t="shared" si="0"/>
        <v>0.75</v>
      </c>
      <c r="L59" s="17"/>
      <c r="M59" s="17"/>
      <c r="N59" s="17"/>
      <c r="O59" s="17"/>
      <c r="P59" s="17"/>
    </row>
    <row r="60" spans="2:16" ht="15.75">
      <c r="B60" s="89"/>
      <c r="C60" s="90"/>
      <c r="D60" s="91"/>
      <c r="E60" s="120" t="s">
        <v>14</v>
      </c>
      <c r="F60" s="119" t="s">
        <v>15</v>
      </c>
      <c r="G60" s="84">
        <v>20000</v>
      </c>
      <c r="H60" s="85">
        <v>186200</v>
      </c>
      <c r="I60" s="86">
        <f>H60/G60</f>
        <v>9.31</v>
      </c>
      <c r="J60" s="87">
        <v>123273.08</v>
      </c>
      <c r="K60" s="98">
        <f>J60/H60</f>
        <v>0.6620466165413534</v>
      </c>
      <c r="L60" s="17"/>
      <c r="M60" s="17"/>
      <c r="N60" s="17"/>
      <c r="O60" s="17"/>
      <c r="P60" s="17"/>
    </row>
    <row r="61" spans="2:16" ht="15.75">
      <c r="B61" s="89"/>
      <c r="C61" s="90"/>
      <c r="D61" s="91"/>
      <c r="E61" s="120" t="s">
        <v>6</v>
      </c>
      <c r="F61" s="119" t="s">
        <v>7</v>
      </c>
      <c r="G61" s="84">
        <v>75000</v>
      </c>
      <c r="H61" s="85">
        <v>71000</v>
      </c>
      <c r="I61" s="86">
        <f>H61/G61</f>
        <v>0.9466666666666667</v>
      </c>
      <c r="J61" s="87">
        <v>37548.88</v>
      </c>
      <c r="K61" s="98">
        <f>J61/H61</f>
        <v>0.5288574647887324</v>
      </c>
      <c r="L61" s="17"/>
      <c r="M61" s="17"/>
      <c r="N61" s="17"/>
      <c r="O61" s="17"/>
      <c r="P61" s="17"/>
    </row>
    <row r="62" spans="2:16" ht="15" customHeight="1">
      <c r="B62" s="89"/>
      <c r="C62" s="90"/>
      <c r="D62" s="117"/>
      <c r="E62" s="77" t="s">
        <v>20</v>
      </c>
      <c r="F62" s="119" t="s">
        <v>21</v>
      </c>
      <c r="G62" s="129">
        <v>670875</v>
      </c>
      <c r="H62" s="85">
        <v>225000</v>
      </c>
      <c r="I62" s="130" t="s">
        <v>160</v>
      </c>
      <c r="J62" s="85">
        <v>0</v>
      </c>
      <c r="K62" s="98">
        <f>J62/H62</f>
        <v>0</v>
      </c>
      <c r="L62" s="17"/>
      <c r="M62" s="17"/>
      <c r="N62" s="17"/>
      <c r="O62" s="17"/>
      <c r="P62" s="17"/>
    </row>
    <row r="63" spans="2:16" ht="15" customHeight="1">
      <c r="B63" s="89"/>
      <c r="C63" s="90"/>
      <c r="D63" s="117"/>
      <c r="E63" s="77" t="s">
        <v>217</v>
      </c>
      <c r="F63" s="119" t="s">
        <v>21</v>
      </c>
      <c r="G63" s="129"/>
      <c r="H63" s="85">
        <v>783100</v>
      </c>
      <c r="I63" s="130"/>
      <c r="J63" s="85">
        <v>0</v>
      </c>
      <c r="K63" s="98">
        <f>J63/H63</f>
        <v>0</v>
      </c>
      <c r="L63" s="17"/>
      <c r="M63" s="17"/>
      <c r="N63" s="17"/>
      <c r="O63" s="17"/>
      <c r="P63" s="17"/>
    </row>
    <row r="64" spans="2:16" ht="15.75" customHeight="1" thickBot="1">
      <c r="B64" s="89"/>
      <c r="C64" s="90"/>
      <c r="D64" s="117"/>
      <c r="E64" s="131">
        <v>6059</v>
      </c>
      <c r="F64" s="132" t="s">
        <v>21</v>
      </c>
      <c r="G64" s="129">
        <v>670875</v>
      </c>
      <c r="H64" s="133">
        <v>706900</v>
      </c>
      <c r="I64" s="134">
        <v>0</v>
      </c>
      <c r="J64" s="133">
        <v>900</v>
      </c>
      <c r="K64" s="98">
        <f>J64/H64</f>
        <v>0.0012731645211486774</v>
      </c>
      <c r="L64" s="17"/>
      <c r="M64" s="17"/>
      <c r="N64" s="17"/>
      <c r="O64" s="17"/>
      <c r="P64" s="17"/>
    </row>
    <row r="65" spans="2:16" ht="29.25" customHeight="1" thickBot="1">
      <c r="B65" s="124" t="s">
        <v>22</v>
      </c>
      <c r="C65" s="135"/>
      <c r="D65" s="136"/>
      <c r="E65" s="137"/>
      <c r="F65" s="138" t="s">
        <v>23</v>
      </c>
      <c r="G65" s="139">
        <v>761000</v>
      </c>
      <c r="H65" s="140">
        <f>SUM(H66,H73,)</f>
        <v>233390</v>
      </c>
      <c r="I65" s="121">
        <f aca="true" t="shared" si="2" ref="I65:I70">H65/G65</f>
        <v>0.306688567674113</v>
      </c>
      <c r="J65" s="140">
        <f>SUM(J66,J73,)</f>
        <v>171386.47999999998</v>
      </c>
      <c r="K65" s="141">
        <f t="shared" si="0"/>
        <v>0.7343351471785423</v>
      </c>
      <c r="L65" s="17"/>
      <c r="M65" s="17"/>
      <c r="N65" s="17"/>
      <c r="O65" s="17"/>
      <c r="P65" s="17"/>
    </row>
    <row r="66" spans="2:16" ht="31.5">
      <c r="B66" s="122"/>
      <c r="C66" s="142"/>
      <c r="D66" s="113" t="s">
        <v>24</v>
      </c>
      <c r="E66" s="143"/>
      <c r="F66" s="126" t="s">
        <v>25</v>
      </c>
      <c r="G66" s="144">
        <f>SUM(G67:G72)</f>
        <v>191940</v>
      </c>
      <c r="H66" s="145">
        <f>SUM(H67:H72)</f>
        <v>159590</v>
      </c>
      <c r="I66" s="146">
        <f t="shared" si="2"/>
        <v>0.8314577472126706</v>
      </c>
      <c r="J66" s="145">
        <f>SUM(J67:J72)</f>
        <v>117272.70999999999</v>
      </c>
      <c r="K66" s="147">
        <f t="shared" si="0"/>
        <v>0.7348374584873738</v>
      </c>
      <c r="L66" s="17"/>
      <c r="M66" s="17"/>
      <c r="N66" s="17"/>
      <c r="O66" s="17"/>
      <c r="P66" s="17"/>
    </row>
    <row r="67" spans="2:16" ht="15.75">
      <c r="B67" s="89"/>
      <c r="C67" s="90"/>
      <c r="D67" s="117"/>
      <c r="E67" s="118" t="s">
        <v>14</v>
      </c>
      <c r="F67" s="119" t="s">
        <v>15</v>
      </c>
      <c r="G67" s="148">
        <v>39000</v>
      </c>
      <c r="H67" s="85">
        <v>6500</v>
      </c>
      <c r="I67" s="86">
        <f t="shared" si="2"/>
        <v>0.16666666666666666</v>
      </c>
      <c r="J67" s="87">
        <v>4170.2</v>
      </c>
      <c r="K67" s="98">
        <f t="shared" si="0"/>
        <v>0.6415692307692308</v>
      </c>
      <c r="L67" s="17"/>
      <c r="M67" s="17"/>
      <c r="N67" s="17"/>
      <c r="O67" s="17"/>
      <c r="P67" s="17"/>
    </row>
    <row r="68" spans="2:16" ht="15.75" customHeight="1">
      <c r="B68" s="89"/>
      <c r="C68" s="90"/>
      <c r="D68" s="117"/>
      <c r="E68" s="118" t="s">
        <v>36</v>
      </c>
      <c r="F68" s="119" t="s">
        <v>37</v>
      </c>
      <c r="G68" s="84">
        <v>118000</v>
      </c>
      <c r="H68" s="85">
        <v>700</v>
      </c>
      <c r="I68" s="86">
        <f t="shared" si="2"/>
        <v>0.005932203389830509</v>
      </c>
      <c r="J68" s="87">
        <v>186.35</v>
      </c>
      <c r="K68" s="98">
        <f t="shared" si="0"/>
        <v>0.2662142857142857</v>
      </c>
      <c r="L68" s="17"/>
      <c r="M68" s="17"/>
      <c r="N68" s="17"/>
      <c r="O68" s="17"/>
      <c r="P68" s="17"/>
    </row>
    <row r="69" spans="2:16" ht="18" customHeight="1">
      <c r="B69" s="89"/>
      <c r="C69" s="90"/>
      <c r="D69" s="117"/>
      <c r="E69" s="118" t="s">
        <v>38</v>
      </c>
      <c r="F69" s="119" t="s">
        <v>39</v>
      </c>
      <c r="G69" s="84">
        <v>14500</v>
      </c>
      <c r="H69" s="85">
        <v>2000</v>
      </c>
      <c r="I69" s="86">
        <f t="shared" si="2"/>
        <v>0.13793103448275862</v>
      </c>
      <c r="J69" s="87">
        <v>0</v>
      </c>
      <c r="K69" s="98">
        <f t="shared" si="0"/>
        <v>0</v>
      </c>
      <c r="L69" s="17"/>
      <c r="M69" s="17"/>
      <c r="N69" s="17"/>
      <c r="O69" s="17"/>
      <c r="P69" s="17"/>
    </row>
    <row r="70" spans="2:16" ht="15.75">
      <c r="B70" s="89"/>
      <c r="C70" s="90"/>
      <c r="D70" s="117"/>
      <c r="E70" s="118" t="s">
        <v>6</v>
      </c>
      <c r="F70" s="119" t="s">
        <v>7</v>
      </c>
      <c r="G70" s="84">
        <v>20440</v>
      </c>
      <c r="H70" s="85">
        <v>300</v>
      </c>
      <c r="I70" s="86">
        <f t="shared" si="2"/>
        <v>0.014677103718199608</v>
      </c>
      <c r="J70" s="87">
        <v>260.76</v>
      </c>
      <c r="K70" s="98">
        <f t="shared" si="0"/>
        <v>0.8692</v>
      </c>
      <c r="L70" s="17"/>
      <c r="M70" s="17"/>
      <c r="N70" s="17"/>
      <c r="O70" s="17"/>
      <c r="P70" s="17"/>
    </row>
    <row r="71" spans="2:16" ht="15.75">
      <c r="B71" s="89"/>
      <c r="C71" s="90"/>
      <c r="D71" s="117"/>
      <c r="E71" s="118" t="s">
        <v>126</v>
      </c>
      <c r="F71" s="96" t="s">
        <v>128</v>
      </c>
      <c r="G71" s="84"/>
      <c r="H71" s="85">
        <v>90</v>
      </c>
      <c r="I71" s="86"/>
      <c r="J71" s="87">
        <v>0</v>
      </c>
      <c r="K71" s="98">
        <f t="shared" si="0"/>
        <v>0</v>
      </c>
      <c r="L71" s="17"/>
      <c r="M71" s="17"/>
      <c r="N71" s="17"/>
      <c r="O71" s="17"/>
      <c r="P71" s="17"/>
    </row>
    <row r="72" spans="2:16" ht="31.5">
      <c r="B72" s="89"/>
      <c r="C72" s="90"/>
      <c r="D72" s="117"/>
      <c r="E72" s="118" t="s">
        <v>150</v>
      </c>
      <c r="F72" s="119" t="s">
        <v>151</v>
      </c>
      <c r="G72" s="84"/>
      <c r="H72" s="85">
        <v>150000</v>
      </c>
      <c r="I72" s="86"/>
      <c r="J72" s="87">
        <v>112655.4</v>
      </c>
      <c r="K72" s="98">
        <f t="shared" si="0"/>
        <v>0.7510359999999999</v>
      </c>
      <c r="L72" s="17"/>
      <c r="M72" s="17"/>
      <c r="N72" s="17"/>
      <c r="O72" s="17"/>
      <c r="P72" s="17"/>
    </row>
    <row r="73" spans="2:16" ht="21" customHeight="1">
      <c r="B73" s="89"/>
      <c r="C73" s="90"/>
      <c r="D73" s="117" t="s">
        <v>46</v>
      </c>
      <c r="E73" s="118"/>
      <c r="F73" s="115" t="s">
        <v>161</v>
      </c>
      <c r="G73" s="79">
        <v>40000</v>
      </c>
      <c r="H73" s="94">
        <f>SUM(H74:H79)</f>
        <v>73800</v>
      </c>
      <c r="I73" s="86">
        <f>H73/G73</f>
        <v>1.845</v>
      </c>
      <c r="J73" s="94">
        <f>SUM(J74:J79)</f>
        <v>54113.770000000004</v>
      </c>
      <c r="K73" s="95">
        <f t="shared" si="0"/>
        <v>0.73324891598916</v>
      </c>
      <c r="L73" s="17"/>
      <c r="M73" s="17"/>
      <c r="N73" s="17"/>
      <c r="O73" s="17"/>
      <c r="P73" s="17"/>
    </row>
    <row r="74" spans="2:16" ht="15.75">
      <c r="B74" s="89"/>
      <c r="C74" s="90"/>
      <c r="D74" s="117"/>
      <c r="E74" s="118" t="s">
        <v>14</v>
      </c>
      <c r="F74" s="119" t="s">
        <v>15</v>
      </c>
      <c r="G74" s="84">
        <v>12600</v>
      </c>
      <c r="H74" s="85">
        <v>9000</v>
      </c>
      <c r="I74" s="86">
        <f>H74/G74</f>
        <v>0.7142857142857143</v>
      </c>
      <c r="J74" s="87">
        <v>7621.49</v>
      </c>
      <c r="K74" s="98">
        <f t="shared" si="0"/>
        <v>0.8468322222222222</v>
      </c>
      <c r="L74" s="17"/>
      <c r="M74" s="17"/>
      <c r="N74" s="17"/>
      <c r="O74" s="17"/>
      <c r="P74" s="17"/>
    </row>
    <row r="75" spans="2:16" ht="15.75">
      <c r="B75" s="89"/>
      <c r="C75" s="90"/>
      <c r="D75" s="117"/>
      <c r="E75" s="118" t="s">
        <v>36</v>
      </c>
      <c r="F75" s="119" t="s">
        <v>37</v>
      </c>
      <c r="G75" s="84">
        <v>12000</v>
      </c>
      <c r="H75" s="85">
        <v>18200</v>
      </c>
      <c r="I75" s="86">
        <f>H75/G75</f>
        <v>1.5166666666666666</v>
      </c>
      <c r="J75" s="87">
        <v>13356.42</v>
      </c>
      <c r="K75" s="98">
        <f t="shared" si="0"/>
        <v>0.7338692307692307</v>
      </c>
      <c r="L75" s="17"/>
      <c r="M75" s="17"/>
      <c r="N75" s="17"/>
      <c r="O75" s="17"/>
      <c r="P75" s="17"/>
    </row>
    <row r="76" spans="2:16" ht="15.75">
      <c r="B76" s="89"/>
      <c r="C76" s="90"/>
      <c r="D76" s="117"/>
      <c r="E76" s="118" t="s">
        <v>38</v>
      </c>
      <c r="F76" s="119" t="s">
        <v>39</v>
      </c>
      <c r="G76" s="84"/>
      <c r="H76" s="85">
        <v>3000</v>
      </c>
      <c r="I76" s="86"/>
      <c r="J76" s="87">
        <v>0</v>
      </c>
      <c r="K76" s="98">
        <f t="shared" si="0"/>
        <v>0</v>
      </c>
      <c r="L76" s="17"/>
      <c r="M76" s="17"/>
      <c r="N76" s="17"/>
      <c r="O76" s="17"/>
      <c r="P76" s="17"/>
    </row>
    <row r="77" spans="2:16" ht="15.75">
      <c r="B77" s="89"/>
      <c r="C77" s="90"/>
      <c r="D77" s="117"/>
      <c r="E77" s="77" t="s">
        <v>6</v>
      </c>
      <c r="F77" s="119" t="s">
        <v>7</v>
      </c>
      <c r="G77" s="149">
        <v>25400</v>
      </c>
      <c r="H77" s="85">
        <v>32600</v>
      </c>
      <c r="I77" s="130">
        <f>H77/G77</f>
        <v>1.2834645669291338</v>
      </c>
      <c r="J77" s="85">
        <v>24774.86</v>
      </c>
      <c r="K77" s="98">
        <f>J77/H77</f>
        <v>0.7599650306748467</v>
      </c>
      <c r="L77" s="17"/>
      <c r="M77" s="17"/>
      <c r="N77" s="17"/>
      <c r="O77" s="17"/>
      <c r="P77" s="17"/>
    </row>
    <row r="78" spans="2:16" ht="15.75">
      <c r="B78" s="89"/>
      <c r="C78" s="90"/>
      <c r="D78" s="117"/>
      <c r="E78" s="150">
        <v>4530</v>
      </c>
      <c r="F78" s="96" t="s">
        <v>128</v>
      </c>
      <c r="G78" s="150"/>
      <c r="H78" s="151">
        <v>500</v>
      </c>
      <c r="I78" s="151"/>
      <c r="J78" s="151">
        <v>0</v>
      </c>
      <c r="K78" s="98">
        <f>J78/H78</f>
        <v>0</v>
      </c>
      <c r="L78" s="17"/>
      <c r="M78" s="17"/>
      <c r="N78" s="17"/>
      <c r="O78" s="17"/>
      <c r="P78" s="17"/>
    </row>
    <row r="79" spans="2:16" ht="17.25" customHeight="1" thickBot="1">
      <c r="B79" s="89"/>
      <c r="C79" s="90"/>
      <c r="D79" s="117"/>
      <c r="E79" s="103" t="s">
        <v>215</v>
      </c>
      <c r="F79" s="152" t="s">
        <v>180</v>
      </c>
      <c r="G79" s="84"/>
      <c r="H79" s="85">
        <v>10500</v>
      </c>
      <c r="I79" s="86"/>
      <c r="J79" s="87">
        <v>8361</v>
      </c>
      <c r="K79" s="106">
        <f aca="true" t="shared" si="3" ref="K79:K85">J79/H79</f>
        <v>0.7962857142857143</v>
      </c>
      <c r="L79" s="17"/>
      <c r="M79" s="17"/>
      <c r="N79" s="17"/>
      <c r="O79" s="17"/>
      <c r="P79" s="17"/>
    </row>
    <row r="80" spans="2:16" ht="26.25" customHeight="1" thickBot="1">
      <c r="B80" s="67" t="s">
        <v>48</v>
      </c>
      <c r="C80" s="67"/>
      <c r="D80" s="51"/>
      <c r="E80" s="109"/>
      <c r="F80" s="70" t="s">
        <v>49</v>
      </c>
      <c r="G80" s="71">
        <v>20000</v>
      </c>
      <c r="H80" s="72">
        <f>SUM(H81,H84,H87,H90)</f>
        <v>115150</v>
      </c>
      <c r="I80" s="72" t="e">
        <f>SUM(I81,I84,I87,)</f>
        <v>#REF!</v>
      </c>
      <c r="J80" s="72">
        <f>SUM(J81,J84,J87)</f>
        <v>26100.99</v>
      </c>
      <c r="K80" s="106">
        <f t="shared" si="3"/>
        <v>0.22666947459835</v>
      </c>
      <c r="L80" s="17"/>
      <c r="M80" s="17"/>
      <c r="N80" s="17"/>
      <c r="O80" s="17"/>
      <c r="P80" s="17"/>
    </row>
    <row r="81" spans="2:16" ht="26.25" customHeight="1" thickBot="1">
      <c r="B81" s="74"/>
      <c r="C81" s="75"/>
      <c r="D81" s="91" t="s">
        <v>228</v>
      </c>
      <c r="E81" s="153"/>
      <c r="F81" s="154" t="s">
        <v>229</v>
      </c>
      <c r="G81" s="155"/>
      <c r="H81" s="94">
        <f>SUM(H83,H82)</f>
        <v>100000</v>
      </c>
      <c r="I81" s="156"/>
      <c r="J81" s="94">
        <f>SUM(J82:J83)</f>
        <v>22081.04</v>
      </c>
      <c r="K81" s="157">
        <f t="shared" si="3"/>
        <v>0.22081040000000002</v>
      </c>
      <c r="L81" s="17"/>
      <c r="M81" s="17"/>
      <c r="N81" s="17"/>
      <c r="O81" s="17"/>
      <c r="P81" s="17"/>
    </row>
    <row r="82" spans="2:16" ht="18" customHeight="1" thickBot="1">
      <c r="B82" s="74"/>
      <c r="C82" s="75"/>
      <c r="D82" s="91"/>
      <c r="E82" s="77" t="s">
        <v>146</v>
      </c>
      <c r="F82" s="104" t="s">
        <v>157</v>
      </c>
      <c r="G82" s="155"/>
      <c r="H82" s="85">
        <v>52000</v>
      </c>
      <c r="I82" s="121"/>
      <c r="J82" s="85">
        <v>20800</v>
      </c>
      <c r="K82" s="106">
        <v>0</v>
      </c>
      <c r="L82" s="17"/>
      <c r="M82" s="17"/>
      <c r="N82" s="17"/>
      <c r="O82" s="17"/>
      <c r="P82" s="17"/>
    </row>
    <row r="83" spans="2:16" ht="18" customHeight="1" thickBot="1">
      <c r="B83" s="74"/>
      <c r="C83" s="75"/>
      <c r="D83" s="127"/>
      <c r="E83" s="77" t="s">
        <v>6</v>
      </c>
      <c r="F83" s="104" t="s">
        <v>7</v>
      </c>
      <c r="G83" s="155"/>
      <c r="H83" s="85">
        <v>48000</v>
      </c>
      <c r="I83" s="121"/>
      <c r="J83" s="85">
        <v>1281.04</v>
      </c>
      <c r="K83" s="106">
        <f t="shared" si="3"/>
        <v>0.02668833333333333</v>
      </c>
      <c r="L83" s="17"/>
      <c r="M83" s="17"/>
      <c r="N83" s="17"/>
      <c r="O83" s="17"/>
      <c r="P83" s="17"/>
    </row>
    <row r="84" spans="2:16" ht="21.75" customHeight="1" thickBot="1">
      <c r="B84" s="89"/>
      <c r="C84" s="90"/>
      <c r="D84" s="91" t="s">
        <v>50</v>
      </c>
      <c r="E84" s="77"/>
      <c r="F84" s="154" t="s">
        <v>51</v>
      </c>
      <c r="G84" s="79">
        <v>20000</v>
      </c>
      <c r="H84" s="94">
        <f>SUM(H85:H86)</f>
        <v>11850</v>
      </c>
      <c r="I84" s="86">
        <f>H84/G84</f>
        <v>0.5925</v>
      </c>
      <c r="J84" s="94">
        <f>SUM(J85:J86)</f>
        <v>3680.05</v>
      </c>
      <c r="K84" s="106">
        <f t="shared" si="3"/>
        <v>0.3105527426160338</v>
      </c>
      <c r="L84" s="17"/>
      <c r="M84" s="17"/>
      <c r="N84" s="17"/>
      <c r="O84" s="17"/>
      <c r="P84" s="17"/>
    </row>
    <row r="85" spans="2:16" ht="13.5" customHeight="1" thickBot="1">
      <c r="B85" s="89"/>
      <c r="C85" s="90"/>
      <c r="D85" s="91"/>
      <c r="E85" s="77" t="s">
        <v>146</v>
      </c>
      <c r="F85" s="104" t="s">
        <v>157</v>
      </c>
      <c r="G85" s="79"/>
      <c r="H85" s="85">
        <v>5000</v>
      </c>
      <c r="I85" s="86"/>
      <c r="J85" s="87">
        <v>900</v>
      </c>
      <c r="K85" s="106">
        <f t="shared" si="3"/>
        <v>0.18</v>
      </c>
      <c r="L85" s="17"/>
      <c r="M85" s="17"/>
      <c r="N85" s="17"/>
      <c r="O85" s="17"/>
      <c r="P85" s="17"/>
    </row>
    <row r="86" spans="2:16" ht="14.25" customHeight="1">
      <c r="B86" s="89"/>
      <c r="C86" s="90"/>
      <c r="D86" s="91"/>
      <c r="E86" s="77" t="s">
        <v>6</v>
      </c>
      <c r="F86" s="104" t="s">
        <v>7</v>
      </c>
      <c r="G86" s="84">
        <v>20000</v>
      </c>
      <c r="H86" s="85">
        <v>6850</v>
      </c>
      <c r="I86" s="86">
        <f>H86/G86</f>
        <v>0.3425</v>
      </c>
      <c r="J86" s="87">
        <v>2780.05</v>
      </c>
      <c r="K86" s="98">
        <f t="shared" si="0"/>
        <v>0.40584671532846717</v>
      </c>
      <c r="L86" s="17"/>
      <c r="M86" s="17"/>
      <c r="N86" s="17"/>
      <c r="O86" s="17"/>
      <c r="P86" s="17"/>
    </row>
    <row r="87" spans="2:16" ht="26.25" customHeight="1">
      <c r="B87" s="89"/>
      <c r="C87" s="90"/>
      <c r="D87" s="91" t="s">
        <v>111</v>
      </c>
      <c r="E87" s="77"/>
      <c r="F87" s="154" t="s">
        <v>112</v>
      </c>
      <c r="G87" s="79" t="e">
        <f>SUM(#REF!)</f>
        <v>#REF!</v>
      </c>
      <c r="H87" s="94">
        <f>SUM(H88:H89)</f>
        <v>1300</v>
      </c>
      <c r="I87" s="86" t="e">
        <f>H87/G87</f>
        <v>#REF!</v>
      </c>
      <c r="J87" s="94">
        <f>SUM(J88:J89)</f>
        <v>339.9</v>
      </c>
      <c r="K87" s="95">
        <f t="shared" si="0"/>
        <v>0.26146153846153847</v>
      </c>
      <c r="L87" s="17"/>
      <c r="M87" s="17"/>
      <c r="N87" s="17"/>
      <c r="O87" s="17"/>
      <c r="P87" s="17"/>
    </row>
    <row r="88" spans="2:16" ht="13.5" customHeight="1" thickBot="1">
      <c r="B88" s="89"/>
      <c r="C88" s="158"/>
      <c r="D88" s="117"/>
      <c r="E88" s="77" t="s">
        <v>14</v>
      </c>
      <c r="F88" s="119" t="s">
        <v>15</v>
      </c>
      <c r="G88" s="129"/>
      <c r="H88" s="85">
        <v>500</v>
      </c>
      <c r="I88" s="130"/>
      <c r="J88" s="85">
        <v>339.9</v>
      </c>
      <c r="K88" s="98">
        <f t="shared" si="0"/>
        <v>0.6798</v>
      </c>
      <c r="L88" s="17"/>
      <c r="M88" s="17"/>
      <c r="N88" s="17"/>
      <c r="O88" s="17"/>
      <c r="P88" s="17"/>
    </row>
    <row r="89" spans="2:16" ht="13.5" customHeight="1" thickBot="1">
      <c r="B89" s="89"/>
      <c r="C89" s="158"/>
      <c r="D89" s="117"/>
      <c r="E89" s="77" t="s">
        <v>6</v>
      </c>
      <c r="F89" s="119" t="s">
        <v>231</v>
      </c>
      <c r="G89" s="129"/>
      <c r="H89" s="85">
        <v>800</v>
      </c>
      <c r="I89" s="130"/>
      <c r="J89" s="85">
        <v>0</v>
      </c>
      <c r="K89" s="98">
        <f>J89/H89</f>
        <v>0</v>
      </c>
      <c r="L89" s="17"/>
      <c r="M89" s="17"/>
      <c r="N89" s="17"/>
      <c r="O89" s="17"/>
      <c r="P89" s="17"/>
    </row>
    <row r="90" spans="2:16" ht="17.25" customHeight="1" thickBot="1">
      <c r="B90" s="89"/>
      <c r="C90" s="158"/>
      <c r="D90" s="117" t="s">
        <v>244</v>
      </c>
      <c r="E90" s="77"/>
      <c r="F90" s="115" t="s">
        <v>13</v>
      </c>
      <c r="G90" s="159"/>
      <c r="H90" s="160">
        <f>SUM(H91)</f>
        <v>2000</v>
      </c>
      <c r="I90" s="160"/>
      <c r="J90" s="160">
        <f>SUM(J91)</f>
        <v>0</v>
      </c>
      <c r="K90" s="98">
        <f>J90/H90</f>
        <v>0</v>
      </c>
      <c r="L90" s="17"/>
      <c r="M90" s="17"/>
      <c r="N90" s="17"/>
      <c r="O90" s="17"/>
      <c r="P90" s="17"/>
    </row>
    <row r="91" spans="2:16" ht="18" customHeight="1" thickBot="1">
      <c r="B91" s="89"/>
      <c r="C91" s="158"/>
      <c r="D91" s="117"/>
      <c r="E91" s="161">
        <v>4210</v>
      </c>
      <c r="F91" s="161" t="s">
        <v>15</v>
      </c>
      <c r="G91" s="161"/>
      <c r="H91" s="162">
        <v>2000</v>
      </c>
      <c r="I91" s="162"/>
      <c r="J91" s="162">
        <v>0</v>
      </c>
      <c r="K91" s="98">
        <f>J91/H91</f>
        <v>0</v>
      </c>
      <c r="L91" s="17"/>
      <c r="M91" s="17"/>
      <c r="N91" s="17"/>
      <c r="O91" s="17"/>
      <c r="P91" s="17"/>
    </row>
    <row r="92" spans="2:16" ht="31.5" customHeight="1" thickBot="1">
      <c r="B92" s="67" t="s">
        <v>52</v>
      </c>
      <c r="C92" s="67"/>
      <c r="D92" s="51"/>
      <c r="E92" s="109"/>
      <c r="F92" s="70" t="s">
        <v>53</v>
      </c>
      <c r="G92" s="71">
        <f>SUM(G94,G105,G109,G146,)</f>
        <v>2021144</v>
      </c>
      <c r="H92" s="72">
        <f>H94+H105+H109+H134+H140+H146</f>
        <v>2930485</v>
      </c>
      <c r="I92" s="72" t="e">
        <f>I94+I105+I109+I146+I140+I134</f>
        <v>#REF!</v>
      </c>
      <c r="J92" s="72">
        <f>J94+J105+J109+J146+J140+J134</f>
        <v>1612322.4899999998</v>
      </c>
      <c r="K92" s="73">
        <f t="shared" si="0"/>
        <v>0.5501896409638677</v>
      </c>
      <c r="L92" s="17"/>
      <c r="M92" s="17"/>
      <c r="N92" s="17"/>
      <c r="O92" s="17"/>
      <c r="P92" s="17"/>
    </row>
    <row r="93" spans="2:16" ht="15" customHeight="1">
      <c r="B93" s="124"/>
      <c r="C93" s="163"/>
      <c r="D93" s="164"/>
      <c r="E93" s="137"/>
      <c r="F93" s="165"/>
      <c r="G93" s="166"/>
      <c r="H93" s="167"/>
      <c r="I93" s="146"/>
      <c r="J93" s="168"/>
      <c r="K93" s="169"/>
      <c r="L93" s="17"/>
      <c r="M93" s="17"/>
      <c r="N93" s="17"/>
      <c r="O93" s="17"/>
      <c r="P93" s="17"/>
    </row>
    <row r="94" spans="2:16" ht="20.25" customHeight="1">
      <c r="B94" s="89"/>
      <c r="C94" s="170"/>
      <c r="D94" s="171" t="s">
        <v>54</v>
      </c>
      <c r="E94" s="77"/>
      <c r="F94" s="92" t="s">
        <v>55</v>
      </c>
      <c r="G94" s="93">
        <v>160051</v>
      </c>
      <c r="H94" s="94">
        <f>SUM(H95:H104)</f>
        <v>202155</v>
      </c>
      <c r="I94" s="86">
        <f aca="true" t="shared" si="4" ref="I94:I99">H94/G94</f>
        <v>1.2630661476654317</v>
      </c>
      <c r="J94" s="94">
        <f>SUM(J95:J104)</f>
        <v>104866.75</v>
      </c>
      <c r="K94" s="95">
        <f t="shared" si="0"/>
        <v>0.5187442803789172</v>
      </c>
      <c r="L94" s="17"/>
      <c r="M94" s="17"/>
      <c r="N94" s="17"/>
      <c r="O94" s="17"/>
      <c r="P94" s="17"/>
    </row>
    <row r="95" spans="2:16" ht="16.5" customHeight="1">
      <c r="B95" s="89"/>
      <c r="C95" s="170"/>
      <c r="D95" s="171"/>
      <c r="E95" s="77" t="s">
        <v>26</v>
      </c>
      <c r="F95" s="96" t="s">
        <v>145</v>
      </c>
      <c r="G95" s="97">
        <v>500</v>
      </c>
      <c r="H95" s="85">
        <v>600</v>
      </c>
      <c r="I95" s="86">
        <f t="shared" si="4"/>
        <v>1.2</v>
      </c>
      <c r="J95" s="87">
        <v>0</v>
      </c>
      <c r="K95" s="98">
        <f t="shared" si="0"/>
        <v>0</v>
      </c>
      <c r="L95" s="17"/>
      <c r="M95" s="17"/>
      <c r="N95" s="17"/>
      <c r="O95" s="17"/>
      <c r="P95" s="17"/>
    </row>
    <row r="96" spans="2:16" ht="15.75" customHeight="1">
      <c r="B96" s="89"/>
      <c r="C96" s="170"/>
      <c r="D96" s="171"/>
      <c r="E96" s="77" t="s">
        <v>27</v>
      </c>
      <c r="F96" s="96" t="s">
        <v>56</v>
      </c>
      <c r="G96" s="97">
        <v>120716</v>
      </c>
      <c r="H96" s="85">
        <v>148000</v>
      </c>
      <c r="I96" s="86">
        <f t="shared" si="4"/>
        <v>1.2260180920507637</v>
      </c>
      <c r="J96" s="87">
        <v>71669.74</v>
      </c>
      <c r="K96" s="98">
        <f aca="true" t="shared" si="5" ref="K96:K184">J96/H96</f>
        <v>0.48425500000000005</v>
      </c>
      <c r="L96" s="17"/>
      <c r="M96" s="17"/>
      <c r="N96" s="17"/>
      <c r="O96" s="17"/>
      <c r="P96" s="17"/>
    </row>
    <row r="97" spans="2:16" ht="16.5" customHeight="1">
      <c r="B97" s="89"/>
      <c r="C97" s="170"/>
      <c r="D97" s="171"/>
      <c r="E97" s="77" t="s">
        <v>28</v>
      </c>
      <c r="F97" s="96" t="s">
        <v>57</v>
      </c>
      <c r="G97" s="97">
        <v>7409</v>
      </c>
      <c r="H97" s="85">
        <v>12100</v>
      </c>
      <c r="I97" s="86">
        <f t="shared" si="4"/>
        <v>1.6331488729923067</v>
      </c>
      <c r="J97" s="87">
        <v>11962.96</v>
      </c>
      <c r="K97" s="98">
        <f t="shared" si="5"/>
        <v>0.9886743801652892</v>
      </c>
      <c r="L97" s="17"/>
      <c r="M97" s="17"/>
      <c r="N97" s="17"/>
      <c r="O97" s="17"/>
      <c r="P97" s="17"/>
    </row>
    <row r="98" spans="2:16" ht="17.25" customHeight="1">
      <c r="B98" s="89"/>
      <c r="C98" s="170"/>
      <c r="D98" s="171"/>
      <c r="E98" s="77" t="s">
        <v>32</v>
      </c>
      <c r="F98" s="96" t="s">
        <v>58</v>
      </c>
      <c r="G98" s="97">
        <v>22076</v>
      </c>
      <c r="H98" s="85">
        <v>24600</v>
      </c>
      <c r="I98" s="86">
        <f t="shared" si="4"/>
        <v>1.1143323065772786</v>
      </c>
      <c r="J98" s="87">
        <v>12661.75</v>
      </c>
      <c r="K98" s="98">
        <f t="shared" si="5"/>
        <v>0.5147052845528455</v>
      </c>
      <c r="L98" s="17"/>
      <c r="M98" s="17"/>
      <c r="N98" s="17"/>
      <c r="O98" s="17"/>
      <c r="P98" s="17"/>
    </row>
    <row r="99" spans="2:16" ht="14.25" customHeight="1">
      <c r="B99" s="89"/>
      <c r="C99" s="170"/>
      <c r="D99" s="171"/>
      <c r="E99" s="77" t="s">
        <v>34</v>
      </c>
      <c r="F99" s="96" t="s">
        <v>59</v>
      </c>
      <c r="G99" s="97">
        <v>3140</v>
      </c>
      <c r="H99" s="85">
        <v>3900</v>
      </c>
      <c r="I99" s="86">
        <f t="shared" si="4"/>
        <v>1.2420382165605095</v>
      </c>
      <c r="J99" s="87">
        <v>1364.9</v>
      </c>
      <c r="K99" s="98">
        <f t="shared" si="5"/>
        <v>0.349974358974359</v>
      </c>
      <c r="L99" s="17"/>
      <c r="M99" s="17"/>
      <c r="N99" s="17"/>
      <c r="O99" s="17"/>
      <c r="P99" s="17"/>
    </row>
    <row r="100" spans="2:16" ht="18.75" customHeight="1">
      <c r="B100" s="89"/>
      <c r="C100" s="170"/>
      <c r="D100" s="171"/>
      <c r="E100" s="77" t="s">
        <v>14</v>
      </c>
      <c r="F100" s="96" t="s">
        <v>15</v>
      </c>
      <c r="G100" s="97">
        <v>2000</v>
      </c>
      <c r="H100" s="85">
        <v>3000</v>
      </c>
      <c r="I100" s="86">
        <f>H100/G100</f>
        <v>1.5</v>
      </c>
      <c r="J100" s="87">
        <v>2013.55</v>
      </c>
      <c r="K100" s="98">
        <f t="shared" si="5"/>
        <v>0.6711833333333334</v>
      </c>
      <c r="L100" s="17"/>
      <c r="M100" s="17"/>
      <c r="N100" s="17"/>
      <c r="O100" s="17"/>
      <c r="P100" s="17"/>
    </row>
    <row r="101" spans="2:16" ht="15.75" customHeight="1">
      <c r="B101" s="89"/>
      <c r="C101" s="170"/>
      <c r="D101" s="171"/>
      <c r="E101" s="77" t="s">
        <v>6</v>
      </c>
      <c r="F101" s="96" t="s">
        <v>7</v>
      </c>
      <c r="G101" s="97">
        <v>2000</v>
      </c>
      <c r="H101" s="85">
        <v>4200</v>
      </c>
      <c r="I101" s="86">
        <f>H101/G101</f>
        <v>2.1</v>
      </c>
      <c r="J101" s="87">
        <v>1280.98</v>
      </c>
      <c r="K101" s="98">
        <f t="shared" si="5"/>
        <v>0.3049952380952381</v>
      </c>
      <c r="L101" s="17"/>
      <c r="M101" s="17"/>
      <c r="N101" s="17"/>
      <c r="O101" s="17"/>
      <c r="P101" s="17"/>
    </row>
    <row r="102" spans="2:16" ht="15" customHeight="1">
      <c r="B102" s="89"/>
      <c r="C102" s="170"/>
      <c r="D102" s="171"/>
      <c r="E102" s="77" t="s">
        <v>40</v>
      </c>
      <c r="F102" s="96" t="s">
        <v>41</v>
      </c>
      <c r="G102" s="97">
        <v>2160</v>
      </c>
      <c r="H102" s="85">
        <v>800</v>
      </c>
      <c r="I102" s="86">
        <f>H102/G102</f>
        <v>0.37037037037037035</v>
      </c>
      <c r="J102" s="87">
        <v>206.87</v>
      </c>
      <c r="K102" s="98">
        <f t="shared" si="5"/>
        <v>0.2585875</v>
      </c>
      <c r="L102" s="17"/>
      <c r="M102" s="17"/>
      <c r="N102" s="17"/>
      <c r="O102" s="17"/>
      <c r="P102" s="17"/>
    </row>
    <row r="103" spans="2:16" ht="18.75" customHeight="1">
      <c r="B103" s="89"/>
      <c r="C103" s="90"/>
      <c r="D103" s="172"/>
      <c r="E103" s="77" t="s">
        <v>44</v>
      </c>
      <c r="F103" s="96" t="s">
        <v>45</v>
      </c>
      <c r="G103" s="84"/>
      <c r="H103" s="85">
        <v>4155</v>
      </c>
      <c r="I103" s="86"/>
      <c r="J103" s="87">
        <v>3116</v>
      </c>
      <c r="K103" s="98">
        <f t="shared" si="5"/>
        <v>0.7499398315282791</v>
      </c>
      <c r="L103" s="17"/>
      <c r="M103" s="17"/>
      <c r="N103" s="17"/>
      <c r="O103" s="17"/>
      <c r="P103" s="17"/>
    </row>
    <row r="104" spans="2:16" ht="30" customHeight="1">
      <c r="B104" s="89"/>
      <c r="C104" s="90"/>
      <c r="D104" s="172"/>
      <c r="E104" s="77" t="s">
        <v>176</v>
      </c>
      <c r="F104" s="46" t="s">
        <v>177</v>
      </c>
      <c r="G104" s="84"/>
      <c r="H104" s="85">
        <v>800</v>
      </c>
      <c r="I104" s="86"/>
      <c r="J104" s="87">
        <v>590</v>
      </c>
      <c r="K104" s="98">
        <f t="shared" si="5"/>
        <v>0.7375</v>
      </c>
      <c r="L104" s="17"/>
      <c r="M104" s="17"/>
      <c r="N104" s="17"/>
      <c r="O104" s="17"/>
      <c r="P104" s="17"/>
    </row>
    <row r="105" spans="2:16" ht="22.5" customHeight="1">
      <c r="B105" s="89"/>
      <c r="C105" s="170"/>
      <c r="D105" s="171" t="s">
        <v>60</v>
      </c>
      <c r="E105" s="77"/>
      <c r="F105" s="92" t="s">
        <v>61</v>
      </c>
      <c r="G105" s="93">
        <v>100000</v>
      </c>
      <c r="H105" s="94">
        <f>SUM(H106:H108)</f>
        <v>119200</v>
      </c>
      <c r="I105" s="86">
        <f aca="true" t="shared" si="6" ref="I105:I117">H105/G105</f>
        <v>1.192</v>
      </c>
      <c r="J105" s="94">
        <f>SUM(J106:J108)</f>
        <v>51364.18</v>
      </c>
      <c r="K105" s="95">
        <f t="shared" si="5"/>
        <v>0.4309075503355705</v>
      </c>
      <c r="L105" s="17"/>
      <c r="M105" s="17"/>
      <c r="N105" s="17"/>
      <c r="O105" s="17"/>
      <c r="P105" s="17"/>
    </row>
    <row r="106" spans="2:16" ht="15" customHeight="1">
      <c r="B106" s="89"/>
      <c r="C106" s="170"/>
      <c r="D106" s="171"/>
      <c r="E106" s="77" t="s">
        <v>65</v>
      </c>
      <c r="F106" s="96" t="s">
        <v>62</v>
      </c>
      <c r="G106" s="97">
        <v>90000</v>
      </c>
      <c r="H106" s="85">
        <v>118000</v>
      </c>
      <c r="I106" s="86">
        <f t="shared" si="6"/>
        <v>1.3111111111111111</v>
      </c>
      <c r="J106" s="87">
        <v>50269.89</v>
      </c>
      <c r="K106" s="98">
        <f t="shared" si="5"/>
        <v>0.42601601694915253</v>
      </c>
      <c r="L106" s="17"/>
      <c r="M106" s="17"/>
      <c r="N106" s="17"/>
      <c r="O106" s="17"/>
      <c r="P106" s="17"/>
    </row>
    <row r="107" spans="2:16" ht="15.75" customHeight="1">
      <c r="B107" s="89"/>
      <c r="C107" s="170"/>
      <c r="D107" s="171"/>
      <c r="E107" s="77" t="s">
        <v>14</v>
      </c>
      <c r="F107" s="96" t="s">
        <v>15</v>
      </c>
      <c r="G107" s="97">
        <v>6450</v>
      </c>
      <c r="H107" s="85">
        <v>1000</v>
      </c>
      <c r="I107" s="86">
        <f t="shared" si="6"/>
        <v>0.15503875968992248</v>
      </c>
      <c r="J107" s="87">
        <v>994.29</v>
      </c>
      <c r="K107" s="98">
        <f t="shared" si="5"/>
        <v>0.99429</v>
      </c>
      <c r="L107" s="17"/>
      <c r="M107" s="17"/>
      <c r="N107" s="17"/>
      <c r="O107" s="17"/>
      <c r="P107" s="17"/>
    </row>
    <row r="108" spans="2:16" ht="15.75" customHeight="1">
      <c r="B108" s="89"/>
      <c r="C108" s="170"/>
      <c r="D108" s="171"/>
      <c r="E108" s="77" t="s">
        <v>6</v>
      </c>
      <c r="F108" s="96" t="s">
        <v>7</v>
      </c>
      <c r="G108" s="97">
        <v>1000</v>
      </c>
      <c r="H108" s="85">
        <v>200</v>
      </c>
      <c r="I108" s="86">
        <f t="shared" si="6"/>
        <v>0.2</v>
      </c>
      <c r="J108" s="87">
        <v>100</v>
      </c>
      <c r="K108" s="98">
        <f t="shared" si="5"/>
        <v>0.5</v>
      </c>
      <c r="L108" s="17"/>
      <c r="M108" s="17"/>
      <c r="N108" s="17"/>
      <c r="O108" s="17"/>
      <c r="P108" s="17"/>
    </row>
    <row r="109" spans="2:16" ht="18.75" customHeight="1">
      <c r="B109" s="89"/>
      <c r="C109" s="170"/>
      <c r="D109" s="171" t="s">
        <v>63</v>
      </c>
      <c r="E109" s="77"/>
      <c r="F109" s="92" t="s">
        <v>64</v>
      </c>
      <c r="G109" s="93">
        <f>SUM(G111:G132,G110)</f>
        <v>1718718</v>
      </c>
      <c r="H109" s="94">
        <f>SUM(H110:H133)</f>
        <v>2482145</v>
      </c>
      <c r="I109" s="86">
        <f t="shared" si="6"/>
        <v>1.4441839789889905</v>
      </c>
      <c r="J109" s="94">
        <f>SUM(J110:J133)</f>
        <v>1377455.0799999998</v>
      </c>
      <c r="K109" s="95">
        <f t="shared" si="5"/>
        <v>0.5549454524211921</v>
      </c>
      <c r="L109" s="17"/>
      <c r="M109" s="17"/>
      <c r="N109" s="17"/>
      <c r="O109" s="17"/>
      <c r="P109" s="17"/>
    </row>
    <row r="110" spans="2:16" ht="15" customHeight="1">
      <c r="B110" s="89"/>
      <c r="C110" s="170"/>
      <c r="D110" s="171"/>
      <c r="E110" s="77" t="s">
        <v>26</v>
      </c>
      <c r="F110" s="96" t="s">
        <v>145</v>
      </c>
      <c r="G110" s="97">
        <v>4000</v>
      </c>
      <c r="H110" s="85">
        <v>7500</v>
      </c>
      <c r="I110" s="86">
        <f t="shared" si="6"/>
        <v>1.875</v>
      </c>
      <c r="J110" s="87">
        <v>199.56</v>
      </c>
      <c r="K110" s="98">
        <f t="shared" si="5"/>
        <v>0.026608</v>
      </c>
      <c r="L110" s="17"/>
      <c r="M110" s="17"/>
      <c r="N110" s="17"/>
      <c r="O110" s="17"/>
      <c r="P110" s="17"/>
    </row>
    <row r="111" spans="2:16" ht="15.75">
      <c r="B111" s="89"/>
      <c r="C111" s="170"/>
      <c r="D111" s="171"/>
      <c r="E111" s="77" t="s">
        <v>27</v>
      </c>
      <c r="F111" s="96" t="s">
        <v>56</v>
      </c>
      <c r="G111" s="97">
        <v>1019624</v>
      </c>
      <c r="H111" s="85">
        <v>1625000</v>
      </c>
      <c r="I111" s="86">
        <f t="shared" si="6"/>
        <v>1.593724745592493</v>
      </c>
      <c r="J111" s="87">
        <v>840187</v>
      </c>
      <c r="K111" s="98">
        <f t="shared" si="5"/>
        <v>0.5170381538461538</v>
      </c>
      <c r="L111" s="17"/>
      <c r="M111" s="17"/>
      <c r="N111" s="17"/>
      <c r="O111" s="17"/>
      <c r="P111" s="17"/>
    </row>
    <row r="112" spans="2:16" ht="15.75">
      <c r="B112" s="89"/>
      <c r="C112" s="170"/>
      <c r="D112" s="171"/>
      <c r="E112" s="77" t="s">
        <v>28</v>
      </c>
      <c r="F112" s="96" t="s">
        <v>57</v>
      </c>
      <c r="G112" s="97">
        <v>72297</v>
      </c>
      <c r="H112" s="85">
        <v>121100</v>
      </c>
      <c r="I112" s="86">
        <f t="shared" si="6"/>
        <v>1.6750349253772632</v>
      </c>
      <c r="J112" s="87">
        <v>119654.02</v>
      </c>
      <c r="K112" s="98">
        <f t="shared" si="5"/>
        <v>0.9880596201486376</v>
      </c>
      <c r="L112" s="17"/>
      <c r="M112" s="17"/>
      <c r="N112" s="17"/>
      <c r="O112" s="17"/>
      <c r="P112" s="17"/>
    </row>
    <row r="113" spans="2:16" ht="15.75">
      <c r="B113" s="89"/>
      <c r="C113" s="170"/>
      <c r="D113" s="171"/>
      <c r="E113" s="77" t="s">
        <v>32</v>
      </c>
      <c r="F113" s="96" t="s">
        <v>47</v>
      </c>
      <c r="G113" s="97">
        <v>188202</v>
      </c>
      <c r="H113" s="85">
        <v>248000</v>
      </c>
      <c r="I113" s="86">
        <f t="shared" si="6"/>
        <v>1.3177330740374704</v>
      </c>
      <c r="J113" s="87">
        <v>137479.95</v>
      </c>
      <c r="K113" s="98">
        <f t="shared" si="5"/>
        <v>0.5543546370967742</v>
      </c>
      <c r="L113" s="17"/>
      <c r="M113" s="17"/>
      <c r="N113" s="17"/>
      <c r="O113" s="17"/>
      <c r="P113" s="17"/>
    </row>
    <row r="114" spans="2:16" ht="15.75">
      <c r="B114" s="89"/>
      <c r="C114" s="90"/>
      <c r="D114" s="171"/>
      <c r="E114" s="77" t="s">
        <v>34</v>
      </c>
      <c r="F114" s="46" t="s">
        <v>35</v>
      </c>
      <c r="G114" s="173">
        <v>26776</v>
      </c>
      <c r="H114" s="85">
        <v>40000</v>
      </c>
      <c r="I114" s="86">
        <f t="shared" si="6"/>
        <v>1.4938751120406335</v>
      </c>
      <c r="J114" s="87">
        <v>19629.11</v>
      </c>
      <c r="K114" s="98">
        <f t="shared" si="5"/>
        <v>0.49072775</v>
      </c>
      <c r="L114" s="17"/>
      <c r="M114" s="17"/>
      <c r="N114" s="17"/>
      <c r="O114" s="17"/>
      <c r="P114" s="17"/>
    </row>
    <row r="115" spans="2:16" ht="15.75">
      <c r="B115" s="89"/>
      <c r="C115" s="170"/>
      <c r="D115" s="171"/>
      <c r="E115" s="77" t="s">
        <v>146</v>
      </c>
      <c r="F115" s="96" t="s">
        <v>201</v>
      </c>
      <c r="G115" s="97">
        <v>35700</v>
      </c>
      <c r="H115" s="85">
        <v>4020</v>
      </c>
      <c r="I115" s="86">
        <f t="shared" si="6"/>
        <v>0.11260504201680673</v>
      </c>
      <c r="J115" s="87">
        <v>1204</v>
      </c>
      <c r="K115" s="98">
        <f t="shared" si="5"/>
        <v>0.29950248756218906</v>
      </c>
      <c r="L115" s="17"/>
      <c r="M115" s="17"/>
      <c r="N115" s="17"/>
      <c r="O115" s="17"/>
      <c r="P115" s="17"/>
    </row>
    <row r="116" spans="2:16" ht="15.75">
      <c r="B116" s="89"/>
      <c r="C116" s="170"/>
      <c r="D116" s="171"/>
      <c r="E116" s="77" t="s">
        <v>14</v>
      </c>
      <c r="F116" s="96" t="s">
        <v>15</v>
      </c>
      <c r="G116" s="97">
        <v>82850</v>
      </c>
      <c r="H116" s="85">
        <v>84333</v>
      </c>
      <c r="I116" s="86">
        <f t="shared" si="6"/>
        <v>1.0178998189499096</v>
      </c>
      <c r="J116" s="87">
        <v>59830.55</v>
      </c>
      <c r="K116" s="98">
        <f t="shared" si="5"/>
        <v>0.7094559662291156</v>
      </c>
      <c r="L116" s="17"/>
      <c r="M116" s="17"/>
      <c r="N116" s="17"/>
      <c r="O116" s="17"/>
      <c r="P116" s="17"/>
    </row>
    <row r="117" spans="2:16" ht="15.75">
      <c r="B117" s="89"/>
      <c r="C117" s="170"/>
      <c r="D117" s="171"/>
      <c r="E117" s="77" t="s">
        <v>36</v>
      </c>
      <c r="F117" s="96" t="s">
        <v>37</v>
      </c>
      <c r="G117" s="97">
        <v>23700</v>
      </c>
      <c r="H117" s="85">
        <v>24000</v>
      </c>
      <c r="I117" s="86">
        <f t="shared" si="6"/>
        <v>1.0126582278481013</v>
      </c>
      <c r="J117" s="87">
        <v>16265.63</v>
      </c>
      <c r="K117" s="98">
        <f t="shared" si="5"/>
        <v>0.6777345833333333</v>
      </c>
      <c r="L117" s="17"/>
      <c r="M117" s="17"/>
      <c r="N117" s="17"/>
      <c r="O117" s="17"/>
      <c r="P117" s="17"/>
    </row>
    <row r="118" spans="2:16" ht="15.75">
      <c r="B118" s="89"/>
      <c r="C118" s="170"/>
      <c r="D118" s="171"/>
      <c r="E118" s="77" t="s">
        <v>38</v>
      </c>
      <c r="F118" s="96" t="s">
        <v>39</v>
      </c>
      <c r="G118" s="97"/>
      <c r="H118" s="85">
        <v>9000</v>
      </c>
      <c r="I118" s="86"/>
      <c r="J118" s="87">
        <v>2713.67</v>
      </c>
      <c r="K118" s="98">
        <f t="shared" si="5"/>
        <v>0.3015188888888889</v>
      </c>
      <c r="L118" s="17"/>
      <c r="M118" s="17"/>
      <c r="N118" s="17"/>
      <c r="O118" s="17"/>
      <c r="P118" s="17"/>
    </row>
    <row r="119" spans="2:16" ht="15.75">
      <c r="B119" s="89"/>
      <c r="C119" s="170"/>
      <c r="D119" s="171"/>
      <c r="E119" s="77" t="s">
        <v>136</v>
      </c>
      <c r="F119" s="96" t="s">
        <v>117</v>
      </c>
      <c r="G119" s="97"/>
      <c r="H119" s="85">
        <v>1000</v>
      </c>
      <c r="I119" s="86"/>
      <c r="J119" s="87">
        <v>410</v>
      </c>
      <c r="K119" s="98">
        <f t="shared" si="5"/>
        <v>0.41</v>
      </c>
      <c r="L119" s="17"/>
      <c r="M119" s="17"/>
      <c r="N119" s="17"/>
      <c r="O119" s="17"/>
      <c r="P119" s="17"/>
    </row>
    <row r="120" spans="2:16" ht="15.75">
      <c r="B120" s="89"/>
      <c r="C120" s="170"/>
      <c r="D120" s="171"/>
      <c r="E120" s="77" t="s">
        <v>6</v>
      </c>
      <c r="F120" s="96" t="s">
        <v>7</v>
      </c>
      <c r="G120" s="97">
        <v>199334</v>
      </c>
      <c r="H120" s="85">
        <v>109906</v>
      </c>
      <c r="I120" s="86">
        <f>H120/G120</f>
        <v>0.5513660489429801</v>
      </c>
      <c r="J120" s="87">
        <v>76470.49</v>
      </c>
      <c r="K120" s="98">
        <f t="shared" si="5"/>
        <v>0.6957808490892218</v>
      </c>
      <c r="L120" s="17"/>
      <c r="M120" s="17"/>
      <c r="N120" s="17"/>
      <c r="O120" s="17"/>
      <c r="P120" s="17"/>
    </row>
    <row r="121" spans="2:16" ht="15.75">
      <c r="B121" s="89"/>
      <c r="C121" s="170"/>
      <c r="D121" s="171"/>
      <c r="E121" s="77" t="s">
        <v>178</v>
      </c>
      <c r="F121" s="96" t="s">
        <v>179</v>
      </c>
      <c r="G121" s="97"/>
      <c r="H121" s="85">
        <v>9000</v>
      </c>
      <c r="I121" s="86"/>
      <c r="J121" s="87">
        <v>3505.01</v>
      </c>
      <c r="K121" s="98">
        <f t="shared" si="5"/>
        <v>0.3894455555555556</v>
      </c>
      <c r="L121" s="17"/>
      <c r="M121" s="17"/>
      <c r="N121" s="17"/>
      <c r="O121" s="17"/>
      <c r="P121" s="17"/>
    </row>
    <row r="122" spans="2:16" ht="31.5">
      <c r="B122" s="89"/>
      <c r="C122" s="170"/>
      <c r="D122" s="171"/>
      <c r="E122" s="77" t="s">
        <v>170</v>
      </c>
      <c r="F122" s="96" t="s">
        <v>173</v>
      </c>
      <c r="G122" s="97"/>
      <c r="H122" s="85">
        <v>17000</v>
      </c>
      <c r="I122" s="86"/>
      <c r="J122" s="87">
        <v>9989.13</v>
      </c>
      <c r="K122" s="98">
        <f t="shared" si="5"/>
        <v>0.5875958823529411</v>
      </c>
      <c r="L122" s="17"/>
      <c r="M122" s="17"/>
      <c r="N122" s="17"/>
      <c r="O122" s="17"/>
      <c r="P122" s="17"/>
    </row>
    <row r="123" spans="2:16" ht="31.5">
      <c r="B123" s="89"/>
      <c r="C123" s="170"/>
      <c r="D123" s="171"/>
      <c r="E123" s="77" t="s">
        <v>171</v>
      </c>
      <c r="F123" s="96" t="s">
        <v>174</v>
      </c>
      <c r="G123" s="97"/>
      <c r="H123" s="85">
        <v>10000</v>
      </c>
      <c r="I123" s="86"/>
      <c r="J123" s="87">
        <v>4912.23</v>
      </c>
      <c r="K123" s="98">
        <f>J123/H123</f>
        <v>0.49122299999999997</v>
      </c>
      <c r="L123" s="17"/>
      <c r="M123" s="17"/>
      <c r="N123" s="17"/>
      <c r="O123" s="17"/>
      <c r="P123" s="17"/>
    </row>
    <row r="124" spans="2:16" ht="15.75">
      <c r="B124" s="89"/>
      <c r="C124" s="170"/>
      <c r="D124" s="174"/>
      <c r="E124" s="77" t="s">
        <v>246</v>
      </c>
      <c r="F124" s="175" t="s">
        <v>245</v>
      </c>
      <c r="G124" s="175"/>
      <c r="H124" s="175">
        <v>500</v>
      </c>
      <c r="I124" s="175"/>
      <c r="J124" s="175">
        <v>0</v>
      </c>
      <c r="K124" s="175">
        <f>J124/H124</f>
        <v>0</v>
      </c>
      <c r="L124" s="17"/>
      <c r="M124" s="17"/>
      <c r="N124" s="17"/>
      <c r="O124" s="17"/>
      <c r="P124" s="17"/>
    </row>
    <row r="125" spans="2:16" ht="15.75">
      <c r="B125" s="89"/>
      <c r="C125" s="170"/>
      <c r="D125" s="171"/>
      <c r="E125" s="77" t="s">
        <v>40</v>
      </c>
      <c r="F125" s="96" t="s">
        <v>41</v>
      </c>
      <c r="G125" s="97">
        <v>23000</v>
      </c>
      <c r="H125" s="85">
        <v>30000</v>
      </c>
      <c r="I125" s="86">
        <f>H125/G125</f>
        <v>1.3043478260869565</v>
      </c>
      <c r="J125" s="87">
        <v>13128.39</v>
      </c>
      <c r="K125" s="98">
        <f t="shared" si="5"/>
        <v>0.437613</v>
      </c>
      <c r="L125" s="17"/>
      <c r="M125" s="17"/>
      <c r="N125" s="17"/>
      <c r="O125" s="17"/>
      <c r="P125" s="17"/>
    </row>
    <row r="126" spans="2:16" ht="15.75">
      <c r="B126" s="89"/>
      <c r="C126" s="170"/>
      <c r="D126" s="171"/>
      <c r="E126" s="77" t="s">
        <v>108</v>
      </c>
      <c r="F126" s="96" t="s">
        <v>149</v>
      </c>
      <c r="G126" s="97">
        <v>1500</v>
      </c>
      <c r="H126" s="85">
        <v>2000</v>
      </c>
      <c r="I126" s="86">
        <f>H126/G126</f>
        <v>1.3333333333333333</v>
      </c>
      <c r="J126" s="87">
        <v>922.96</v>
      </c>
      <c r="K126" s="98">
        <f t="shared" si="5"/>
        <v>0.46148</v>
      </c>
      <c r="L126" s="17"/>
      <c r="M126" s="17"/>
      <c r="N126" s="17"/>
      <c r="O126" s="17"/>
      <c r="P126" s="17"/>
    </row>
    <row r="127" spans="2:16" ht="15.75">
      <c r="B127" s="89"/>
      <c r="C127" s="170"/>
      <c r="D127" s="171"/>
      <c r="E127" s="77" t="s">
        <v>42</v>
      </c>
      <c r="F127" s="96" t="s">
        <v>43</v>
      </c>
      <c r="G127" s="97">
        <v>15500</v>
      </c>
      <c r="H127" s="85">
        <v>37541</v>
      </c>
      <c r="I127" s="86">
        <f>H127/G127</f>
        <v>2.422</v>
      </c>
      <c r="J127" s="87">
        <v>21312.34</v>
      </c>
      <c r="K127" s="98">
        <f t="shared" si="5"/>
        <v>0.5677083721797501</v>
      </c>
      <c r="L127" s="17"/>
      <c r="M127" s="17"/>
      <c r="N127" s="17"/>
      <c r="O127" s="17"/>
      <c r="P127" s="17"/>
    </row>
    <row r="128" spans="2:16" ht="15.75">
      <c r="B128" s="89"/>
      <c r="C128" s="170"/>
      <c r="D128" s="171"/>
      <c r="E128" s="77" t="s">
        <v>44</v>
      </c>
      <c r="F128" s="96" t="s">
        <v>45</v>
      </c>
      <c r="G128" s="97">
        <v>24735</v>
      </c>
      <c r="H128" s="85">
        <v>43965</v>
      </c>
      <c r="I128" s="86">
        <f>H128/G128</f>
        <v>1.777440873256519</v>
      </c>
      <c r="J128" s="87">
        <v>32974</v>
      </c>
      <c r="K128" s="98">
        <f t="shared" si="5"/>
        <v>0.750005686341408</v>
      </c>
      <c r="L128" s="17"/>
      <c r="M128" s="17"/>
      <c r="N128" s="17"/>
      <c r="O128" s="17"/>
      <c r="P128" s="17"/>
    </row>
    <row r="129" spans="2:16" ht="15.75">
      <c r="B129" s="89"/>
      <c r="C129" s="170"/>
      <c r="D129" s="171"/>
      <c r="E129" s="77" t="s">
        <v>126</v>
      </c>
      <c r="F129" s="96" t="s">
        <v>128</v>
      </c>
      <c r="G129" s="97">
        <v>1500</v>
      </c>
      <c r="H129" s="85">
        <v>600</v>
      </c>
      <c r="I129" s="86">
        <f>H129/G129</f>
        <v>0.4</v>
      </c>
      <c r="J129" s="87">
        <v>0</v>
      </c>
      <c r="K129" s="98">
        <f t="shared" si="5"/>
        <v>0</v>
      </c>
      <c r="L129" s="17"/>
      <c r="M129" s="17"/>
      <c r="N129" s="17"/>
      <c r="O129" s="17"/>
      <c r="P129" s="17"/>
    </row>
    <row r="130" spans="2:16" ht="29.25" customHeight="1">
      <c r="B130" s="89"/>
      <c r="C130" s="170"/>
      <c r="D130" s="171"/>
      <c r="E130" s="77" t="s">
        <v>247</v>
      </c>
      <c r="F130" s="96" t="s">
        <v>248</v>
      </c>
      <c r="G130" s="97"/>
      <c r="H130" s="85">
        <v>2660</v>
      </c>
      <c r="I130" s="86"/>
      <c r="J130" s="87">
        <v>2658.8</v>
      </c>
      <c r="K130" s="98">
        <f t="shared" si="5"/>
        <v>0.9995488721804512</v>
      </c>
      <c r="L130" s="17"/>
      <c r="M130" s="17"/>
      <c r="N130" s="17"/>
      <c r="O130" s="17"/>
      <c r="P130" s="17"/>
    </row>
    <row r="131" spans="2:16" ht="16.5" customHeight="1">
      <c r="B131" s="89"/>
      <c r="C131" s="170"/>
      <c r="D131" s="171"/>
      <c r="E131" s="77" t="s">
        <v>215</v>
      </c>
      <c r="F131" s="96" t="s">
        <v>180</v>
      </c>
      <c r="G131" s="97"/>
      <c r="H131" s="85">
        <v>5020</v>
      </c>
      <c r="I131" s="86"/>
      <c r="J131" s="87">
        <v>183</v>
      </c>
      <c r="K131" s="98">
        <f t="shared" si="5"/>
        <v>0.03645418326693227</v>
      </c>
      <c r="L131" s="17"/>
      <c r="M131" s="17"/>
      <c r="N131" s="17"/>
      <c r="O131" s="17"/>
      <c r="P131" s="17"/>
    </row>
    <row r="132" spans="2:16" ht="31.5">
      <c r="B132" s="89"/>
      <c r="C132" s="170"/>
      <c r="D132" s="171"/>
      <c r="E132" s="77" t="s">
        <v>176</v>
      </c>
      <c r="F132" s="46" t="s">
        <v>177</v>
      </c>
      <c r="G132" s="97"/>
      <c r="H132" s="85">
        <v>20000</v>
      </c>
      <c r="I132" s="86"/>
      <c r="J132" s="87">
        <v>13825.24</v>
      </c>
      <c r="K132" s="98">
        <f t="shared" si="5"/>
        <v>0.691262</v>
      </c>
      <c r="L132" s="17"/>
      <c r="M132" s="17"/>
      <c r="N132" s="17"/>
      <c r="O132" s="17"/>
      <c r="P132" s="17"/>
    </row>
    <row r="133" spans="2:16" ht="14.25" customHeight="1">
      <c r="B133" s="89"/>
      <c r="C133" s="170"/>
      <c r="D133" s="171"/>
      <c r="E133" s="77" t="s">
        <v>190</v>
      </c>
      <c r="F133" s="96" t="s">
        <v>191</v>
      </c>
      <c r="G133" s="97"/>
      <c r="H133" s="85">
        <v>30000</v>
      </c>
      <c r="I133" s="86"/>
      <c r="J133" s="87">
        <v>0</v>
      </c>
      <c r="K133" s="98">
        <f t="shared" si="5"/>
        <v>0</v>
      </c>
      <c r="L133" s="17"/>
      <c r="M133" s="17"/>
      <c r="N133" s="17"/>
      <c r="O133" s="17"/>
      <c r="P133" s="17"/>
    </row>
    <row r="134" spans="2:16" ht="18.75" customHeight="1">
      <c r="B134" s="89"/>
      <c r="C134" s="170"/>
      <c r="D134" s="176" t="s">
        <v>239</v>
      </c>
      <c r="E134" s="177"/>
      <c r="F134" s="92" t="s">
        <v>240</v>
      </c>
      <c r="G134" s="93"/>
      <c r="H134" s="80">
        <f>H135+H136+H137+H138+H139</f>
        <v>10387</v>
      </c>
      <c r="I134" s="80" t="e">
        <f>I135+I136+I137+I138+I139+#REF!</f>
        <v>#REF!</v>
      </c>
      <c r="J134" s="80">
        <f>J135+J136+J137+J138+J139</f>
        <v>9449.99</v>
      </c>
      <c r="K134" s="98">
        <f t="shared" si="5"/>
        <v>0.9097901222682199</v>
      </c>
      <c r="L134" s="17"/>
      <c r="M134" s="17"/>
      <c r="N134" s="17"/>
      <c r="O134" s="17"/>
      <c r="P134" s="17"/>
    </row>
    <row r="135" spans="2:16" ht="15.75" customHeight="1">
      <c r="B135" s="89"/>
      <c r="C135" s="170"/>
      <c r="D135" s="171"/>
      <c r="E135" s="77" t="s">
        <v>26</v>
      </c>
      <c r="F135" s="96" t="s">
        <v>145</v>
      </c>
      <c r="G135" s="97"/>
      <c r="H135" s="85">
        <v>6400</v>
      </c>
      <c r="I135" s="86"/>
      <c r="J135" s="87">
        <v>5600</v>
      </c>
      <c r="K135" s="98">
        <f t="shared" si="5"/>
        <v>0.875</v>
      </c>
      <c r="L135" s="17"/>
      <c r="M135" s="17"/>
      <c r="N135" s="17"/>
      <c r="O135" s="17"/>
      <c r="P135" s="17"/>
    </row>
    <row r="136" spans="2:16" ht="18.75" customHeight="1">
      <c r="B136" s="89"/>
      <c r="C136" s="170"/>
      <c r="D136" s="171"/>
      <c r="E136" s="77" t="s">
        <v>32</v>
      </c>
      <c r="F136" s="96" t="s">
        <v>47</v>
      </c>
      <c r="G136" s="97"/>
      <c r="H136" s="85">
        <v>1243</v>
      </c>
      <c r="I136" s="86"/>
      <c r="J136" s="87">
        <v>1124.61</v>
      </c>
      <c r="K136" s="98">
        <f t="shared" si="5"/>
        <v>0.9047546259050683</v>
      </c>
      <c r="L136" s="17"/>
      <c r="M136" s="17"/>
      <c r="N136" s="17"/>
      <c r="O136" s="17"/>
      <c r="P136" s="17"/>
    </row>
    <row r="137" spans="2:16" ht="18.75" customHeight="1">
      <c r="B137" s="89"/>
      <c r="C137" s="170"/>
      <c r="D137" s="171"/>
      <c r="E137" s="77" t="s">
        <v>34</v>
      </c>
      <c r="F137" s="46" t="s">
        <v>35</v>
      </c>
      <c r="G137" s="97"/>
      <c r="H137" s="85">
        <v>184</v>
      </c>
      <c r="I137" s="86"/>
      <c r="J137" s="87">
        <v>165.38</v>
      </c>
      <c r="K137" s="98">
        <f t="shared" si="5"/>
        <v>0.898804347826087</v>
      </c>
      <c r="L137" s="17"/>
      <c r="M137" s="17"/>
      <c r="N137" s="17"/>
      <c r="O137" s="17"/>
      <c r="P137" s="17"/>
    </row>
    <row r="138" spans="2:16" ht="18.75" customHeight="1">
      <c r="B138" s="89"/>
      <c r="C138" s="170"/>
      <c r="D138" s="171"/>
      <c r="E138" s="77" t="s">
        <v>146</v>
      </c>
      <c r="F138" s="96" t="s">
        <v>147</v>
      </c>
      <c r="G138" s="97"/>
      <c r="H138" s="85">
        <v>1760</v>
      </c>
      <c r="I138" s="86"/>
      <c r="J138" s="87">
        <v>1760</v>
      </c>
      <c r="K138" s="98">
        <f t="shared" si="5"/>
        <v>1</v>
      </c>
      <c r="L138" s="17"/>
      <c r="M138" s="17"/>
      <c r="N138" s="17"/>
      <c r="O138" s="17"/>
      <c r="P138" s="17"/>
    </row>
    <row r="139" spans="2:16" ht="18.75" customHeight="1">
      <c r="B139" s="89"/>
      <c r="C139" s="170"/>
      <c r="D139" s="171"/>
      <c r="E139" s="77" t="s">
        <v>14</v>
      </c>
      <c r="F139" s="96" t="s">
        <v>15</v>
      </c>
      <c r="G139" s="97"/>
      <c r="H139" s="85">
        <v>800</v>
      </c>
      <c r="I139" s="86"/>
      <c r="J139" s="87">
        <v>800</v>
      </c>
      <c r="K139" s="98">
        <f t="shared" si="5"/>
        <v>1</v>
      </c>
      <c r="L139" s="17"/>
      <c r="M139" s="17"/>
      <c r="N139" s="17"/>
      <c r="O139" s="17"/>
      <c r="P139" s="17"/>
    </row>
    <row r="140" spans="2:16" ht="16.5" customHeight="1">
      <c r="B140" s="89"/>
      <c r="C140" s="170"/>
      <c r="D140" s="171" t="s">
        <v>181</v>
      </c>
      <c r="E140" s="77"/>
      <c r="F140" s="92" t="s">
        <v>182</v>
      </c>
      <c r="G140" s="93"/>
      <c r="H140" s="80">
        <f>SUM(H141:H145)</f>
        <v>54798</v>
      </c>
      <c r="I140" s="81"/>
      <c r="J140" s="80">
        <f>SUM(J141:J145)</f>
        <v>36823.75</v>
      </c>
      <c r="K140" s="99">
        <f t="shared" si="5"/>
        <v>0.6719907660863536</v>
      </c>
      <c r="L140" s="17"/>
      <c r="M140" s="17"/>
      <c r="N140" s="17"/>
      <c r="O140" s="17"/>
      <c r="P140" s="17"/>
    </row>
    <row r="141" spans="2:16" ht="15.75" customHeight="1">
      <c r="B141" s="89"/>
      <c r="C141" s="170"/>
      <c r="D141" s="171"/>
      <c r="E141" s="77" t="s">
        <v>32</v>
      </c>
      <c r="F141" s="96" t="s">
        <v>47</v>
      </c>
      <c r="G141" s="93"/>
      <c r="H141" s="85">
        <v>460</v>
      </c>
      <c r="I141" s="86"/>
      <c r="J141" s="87">
        <v>0</v>
      </c>
      <c r="K141" s="98">
        <f t="shared" si="5"/>
        <v>0</v>
      </c>
      <c r="L141" s="17"/>
      <c r="M141" s="17"/>
      <c r="N141" s="17"/>
      <c r="O141" s="17"/>
      <c r="P141" s="17"/>
    </row>
    <row r="142" spans="2:16" ht="15" customHeight="1">
      <c r="B142" s="89"/>
      <c r="C142" s="170"/>
      <c r="D142" s="171"/>
      <c r="E142" s="77" t="s">
        <v>34</v>
      </c>
      <c r="F142" s="46" t="s">
        <v>35</v>
      </c>
      <c r="G142" s="93"/>
      <c r="H142" s="85">
        <v>150</v>
      </c>
      <c r="I142" s="86"/>
      <c r="J142" s="87">
        <v>0</v>
      </c>
      <c r="K142" s="98">
        <f t="shared" si="5"/>
        <v>0</v>
      </c>
      <c r="L142" s="17"/>
      <c r="M142" s="17"/>
      <c r="N142" s="17"/>
      <c r="O142" s="17"/>
      <c r="P142" s="17"/>
    </row>
    <row r="143" spans="2:16" ht="12.75" customHeight="1">
      <c r="B143" s="89"/>
      <c r="C143" s="170"/>
      <c r="D143" s="171"/>
      <c r="E143" s="77" t="s">
        <v>146</v>
      </c>
      <c r="F143" s="96" t="s">
        <v>147</v>
      </c>
      <c r="G143" s="93"/>
      <c r="H143" s="85">
        <v>3500</v>
      </c>
      <c r="I143" s="86"/>
      <c r="J143" s="87">
        <v>2120</v>
      </c>
      <c r="K143" s="98">
        <f t="shared" si="5"/>
        <v>0.6057142857142858</v>
      </c>
      <c r="L143" s="17"/>
      <c r="M143" s="17"/>
      <c r="N143" s="17"/>
      <c r="O143" s="17"/>
      <c r="P143" s="17"/>
    </row>
    <row r="144" spans="2:16" ht="15.75">
      <c r="B144" s="89"/>
      <c r="C144" s="170"/>
      <c r="D144" s="171"/>
      <c r="E144" s="77" t="s">
        <v>14</v>
      </c>
      <c r="F144" s="96" t="s">
        <v>15</v>
      </c>
      <c r="G144" s="97"/>
      <c r="H144" s="85">
        <v>14000</v>
      </c>
      <c r="I144" s="86"/>
      <c r="J144" s="87">
        <v>10904.78</v>
      </c>
      <c r="K144" s="98">
        <f t="shared" si="5"/>
        <v>0.7789128571428572</v>
      </c>
      <c r="L144" s="17"/>
      <c r="M144" s="17"/>
      <c r="N144" s="17"/>
      <c r="O144" s="17"/>
      <c r="P144" s="17"/>
    </row>
    <row r="145" spans="2:16" ht="15.75">
      <c r="B145" s="89"/>
      <c r="C145" s="170"/>
      <c r="D145" s="171"/>
      <c r="E145" s="77" t="s">
        <v>6</v>
      </c>
      <c r="F145" s="96" t="s">
        <v>7</v>
      </c>
      <c r="G145" s="97"/>
      <c r="H145" s="85">
        <v>36688</v>
      </c>
      <c r="I145" s="86"/>
      <c r="J145" s="87">
        <v>23798.97</v>
      </c>
      <c r="K145" s="98">
        <f t="shared" si="5"/>
        <v>0.6486854012211077</v>
      </c>
      <c r="L145" s="17"/>
      <c r="M145" s="17"/>
      <c r="N145" s="17"/>
      <c r="O145" s="17"/>
      <c r="P145" s="17"/>
    </row>
    <row r="146" spans="2:16" ht="18">
      <c r="B146" s="89"/>
      <c r="C146" s="170"/>
      <c r="D146" s="171" t="s">
        <v>67</v>
      </c>
      <c r="E146" s="77"/>
      <c r="F146" s="92" t="s">
        <v>13</v>
      </c>
      <c r="G146" s="93">
        <v>42375</v>
      </c>
      <c r="H146" s="94">
        <f>SUM(H147:H149)</f>
        <v>61800</v>
      </c>
      <c r="I146" s="86">
        <f>H146/G146</f>
        <v>1.4584070796460178</v>
      </c>
      <c r="J146" s="94">
        <f>SUM(J147:J149)</f>
        <v>32362.739999999998</v>
      </c>
      <c r="K146" s="95">
        <f t="shared" si="5"/>
        <v>0.5236689320388349</v>
      </c>
      <c r="L146" s="17"/>
      <c r="M146" s="17"/>
      <c r="N146" s="17"/>
      <c r="O146" s="17"/>
      <c r="P146" s="17"/>
    </row>
    <row r="147" spans="2:16" ht="15.75">
      <c r="B147" s="89"/>
      <c r="C147" s="170"/>
      <c r="D147" s="171"/>
      <c r="E147" s="77" t="s">
        <v>65</v>
      </c>
      <c r="F147" s="96" t="s">
        <v>62</v>
      </c>
      <c r="G147" s="93"/>
      <c r="H147" s="85">
        <v>56000</v>
      </c>
      <c r="I147" s="86"/>
      <c r="J147" s="87">
        <v>28650</v>
      </c>
      <c r="K147" s="98">
        <f t="shared" si="5"/>
        <v>0.5116071428571428</v>
      </c>
      <c r="L147" s="17"/>
      <c r="M147" s="17"/>
      <c r="N147" s="17"/>
      <c r="O147" s="17"/>
      <c r="P147" s="17"/>
    </row>
    <row r="148" spans="2:16" ht="15.75">
      <c r="B148" s="89"/>
      <c r="C148" s="170"/>
      <c r="D148" s="171"/>
      <c r="E148" s="77" t="s">
        <v>14</v>
      </c>
      <c r="F148" s="96" t="s">
        <v>15</v>
      </c>
      <c r="G148" s="97">
        <v>16000</v>
      </c>
      <c r="H148" s="85">
        <v>800</v>
      </c>
      <c r="I148" s="86">
        <f>H148/G148</f>
        <v>0.05</v>
      </c>
      <c r="J148" s="87">
        <v>288.12</v>
      </c>
      <c r="K148" s="98">
        <f t="shared" si="5"/>
        <v>0.36015</v>
      </c>
      <c r="L148" s="17"/>
      <c r="M148" s="17"/>
      <c r="N148" s="17"/>
      <c r="O148" s="17"/>
      <c r="P148" s="17"/>
    </row>
    <row r="149" spans="2:16" ht="15.75">
      <c r="B149" s="89"/>
      <c r="C149" s="170"/>
      <c r="D149" s="171"/>
      <c r="E149" s="77" t="s">
        <v>6</v>
      </c>
      <c r="F149" s="96" t="s">
        <v>7</v>
      </c>
      <c r="G149" s="97">
        <v>26375</v>
      </c>
      <c r="H149" s="85">
        <v>5000</v>
      </c>
      <c r="I149" s="86">
        <f>H149/G149</f>
        <v>0.1895734597156398</v>
      </c>
      <c r="J149" s="87">
        <v>3424.62</v>
      </c>
      <c r="K149" s="98">
        <f t="shared" si="5"/>
        <v>0.684924</v>
      </c>
      <c r="L149" s="17"/>
      <c r="M149" s="17"/>
      <c r="N149" s="17"/>
      <c r="O149" s="17"/>
      <c r="P149" s="17"/>
    </row>
    <row r="150" spans="2:16" ht="15" customHeight="1" thickBot="1">
      <c r="B150" s="102"/>
      <c r="C150" s="178"/>
      <c r="D150" s="179"/>
      <c r="E150" s="103"/>
      <c r="F150" s="180"/>
      <c r="G150" s="181"/>
      <c r="H150" s="105"/>
      <c r="I150" s="182"/>
      <c r="J150" s="183"/>
      <c r="K150" s="106"/>
      <c r="L150" s="17"/>
      <c r="M150" s="17"/>
      <c r="N150" s="17"/>
      <c r="O150" s="17"/>
      <c r="P150" s="17"/>
    </row>
    <row r="151" spans="2:16" ht="48.75" customHeight="1" thickBot="1">
      <c r="B151" s="49" t="s">
        <v>68</v>
      </c>
      <c r="C151" s="67"/>
      <c r="D151" s="184"/>
      <c r="E151" s="109"/>
      <c r="F151" s="70" t="s">
        <v>69</v>
      </c>
      <c r="G151" s="71">
        <v>1280</v>
      </c>
      <c r="H151" s="72">
        <f>SUM(H153,H156)</f>
        <v>5160</v>
      </c>
      <c r="I151" s="121">
        <f>H151/G151</f>
        <v>4.03125</v>
      </c>
      <c r="J151" s="72">
        <f>SUM(J153,J156)</f>
        <v>4055.54</v>
      </c>
      <c r="K151" s="88">
        <f t="shared" si="5"/>
        <v>0.7859573643410853</v>
      </c>
      <c r="L151" s="17"/>
      <c r="M151" s="17"/>
      <c r="N151" s="17"/>
      <c r="O151" s="17"/>
      <c r="P151" s="17"/>
    </row>
    <row r="152" spans="2:16" ht="15" customHeight="1" thickBot="1">
      <c r="B152" s="185"/>
      <c r="C152" s="163"/>
      <c r="D152" s="186"/>
      <c r="E152" s="137"/>
      <c r="F152" s="165"/>
      <c r="G152" s="166"/>
      <c r="H152" s="167"/>
      <c r="I152" s="146"/>
      <c r="J152" s="168"/>
      <c r="K152" s="88"/>
      <c r="L152" s="17"/>
      <c r="M152" s="17"/>
      <c r="N152" s="17"/>
      <c r="O152" s="17"/>
      <c r="P152" s="17"/>
    </row>
    <row r="153" spans="2:16" ht="32.25" thickBot="1">
      <c r="B153" s="187"/>
      <c r="C153" s="188"/>
      <c r="D153" s="171" t="s">
        <v>70</v>
      </c>
      <c r="E153" s="153"/>
      <c r="F153" s="92" t="s">
        <v>71</v>
      </c>
      <c r="G153" s="93">
        <v>1280</v>
      </c>
      <c r="H153" s="94">
        <f>H154+H155</f>
        <v>1350</v>
      </c>
      <c r="I153" s="86">
        <f>H153/G153</f>
        <v>1.0546875</v>
      </c>
      <c r="J153" s="94">
        <f>J154+J155</f>
        <v>675.54</v>
      </c>
      <c r="K153" s="88">
        <f t="shared" si="5"/>
        <v>0.5004</v>
      </c>
      <c r="L153" s="17"/>
      <c r="M153" s="17"/>
      <c r="N153" s="17"/>
      <c r="O153" s="17"/>
      <c r="P153" s="17"/>
    </row>
    <row r="154" spans="2:16" ht="15.75">
      <c r="B154" s="189"/>
      <c r="C154" s="170"/>
      <c r="D154" s="171"/>
      <c r="E154" s="77" t="s">
        <v>32</v>
      </c>
      <c r="F154" s="96" t="s">
        <v>47</v>
      </c>
      <c r="G154" s="97"/>
      <c r="H154" s="85">
        <v>178</v>
      </c>
      <c r="I154" s="86"/>
      <c r="J154" s="87">
        <v>89.54</v>
      </c>
      <c r="K154" s="98">
        <f t="shared" si="5"/>
        <v>0.5030337078651685</v>
      </c>
      <c r="L154" s="17"/>
      <c r="M154" s="17"/>
      <c r="N154" s="17"/>
      <c r="O154" s="17"/>
      <c r="P154" s="17"/>
    </row>
    <row r="155" spans="2:16" ht="15.75">
      <c r="B155" s="189"/>
      <c r="C155" s="170"/>
      <c r="D155" s="171"/>
      <c r="E155" s="77" t="s">
        <v>146</v>
      </c>
      <c r="F155" s="96" t="s">
        <v>147</v>
      </c>
      <c r="G155" s="97"/>
      <c r="H155" s="85">
        <v>1172</v>
      </c>
      <c r="I155" s="86"/>
      <c r="J155" s="87">
        <v>586</v>
      </c>
      <c r="K155" s="98">
        <f t="shared" si="5"/>
        <v>0.5</v>
      </c>
      <c r="L155" s="17"/>
      <c r="M155" s="17"/>
      <c r="N155" s="17"/>
      <c r="O155" s="17"/>
      <c r="P155" s="17"/>
    </row>
    <row r="156" spans="2:16" ht="60" customHeight="1">
      <c r="B156" s="189"/>
      <c r="C156" s="170"/>
      <c r="D156" s="171" t="s">
        <v>124</v>
      </c>
      <c r="E156" s="77"/>
      <c r="F156" s="92" t="s">
        <v>241</v>
      </c>
      <c r="G156" s="93"/>
      <c r="H156" s="80">
        <f>H157+H158+H159+H160+H161+H162</f>
        <v>3810</v>
      </c>
      <c r="I156" s="80" t="e">
        <f>I157+I158+I159+I160+I161+I162+#REF!+#REF!</f>
        <v>#REF!</v>
      </c>
      <c r="J156" s="80">
        <f>J157+J158+J159+J160+J161+J162</f>
        <v>3380</v>
      </c>
      <c r="K156" s="99">
        <f t="shared" si="5"/>
        <v>0.8871391076115486</v>
      </c>
      <c r="L156" s="17"/>
      <c r="M156" s="17"/>
      <c r="N156" s="17"/>
      <c r="O156" s="17"/>
      <c r="P156" s="17"/>
    </row>
    <row r="157" spans="2:16" ht="15.75">
      <c r="B157" s="189"/>
      <c r="C157" s="170"/>
      <c r="D157" s="171"/>
      <c r="E157" s="77" t="s">
        <v>65</v>
      </c>
      <c r="F157" s="96" t="s">
        <v>62</v>
      </c>
      <c r="G157" s="97"/>
      <c r="H157" s="85">
        <v>2530.2</v>
      </c>
      <c r="I157" s="86"/>
      <c r="J157" s="87">
        <v>2260.2</v>
      </c>
      <c r="K157" s="98">
        <f t="shared" si="5"/>
        <v>0.893289068057861</v>
      </c>
      <c r="L157" s="17"/>
      <c r="M157" s="17"/>
      <c r="N157" s="17"/>
      <c r="O157" s="17"/>
      <c r="P157" s="17"/>
    </row>
    <row r="158" spans="2:16" ht="15.75">
      <c r="B158" s="189"/>
      <c r="C158" s="170"/>
      <c r="D158" s="171"/>
      <c r="E158" s="77" t="s">
        <v>32</v>
      </c>
      <c r="F158" s="96" t="s">
        <v>58</v>
      </c>
      <c r="G158" s="97"/>
      <c r="H158" s="85">
        <v>41.25</v>
      </c>
      <c r="I158" s="86"/>
      <c r="J158" s="87">
        <v>41.25</v>
      </c>
      <c r="K158" s="98">
        <f t="shared" si="5"/>
        <v>1</v>
      </c>
      <c r="L158" s="17"/>
      <c r="M158" s="17"/>
      <c r="N158" s="17"/>
      <c r="O158" s="17"/>
      <c r="P158" s="17"/>
    </row>
    <row r="159" spans="2:16" ht="15.75">
      <c r="B159" s="189"/>
      <c r="C159" s="170"/>
      <c r="D159" s="171"/>
      <c r="E159" s="77" t="s">
        <v>34</v>
      </c>
      <c r="F159" s="96" t="s">
        <v>59</v>
      </c>
      <c r="G159" s="97"/>
      <c r="H159" s="85">
        <v>6.62</v>
      </c>
      <c r="I159" s="86"/>
      <c r="J159" s="87">
        <v>6.62</v>
      </c>
      <c r="K159" s="98">
        <f t="shared" si="5"/>
        <v>1</v>
      </c>
      <c r="L159" s="17"/>
      <c r="M159" s="17"/>
      <c r="N159" s="17"/>
      <c r="O159" s="17"/>
      <c r="P159" s="17"/>
    </row>
    <row r="160" spans="2:16" ht="15.75">
      <c r="B160" s="189"/>
      <c r="C160" s="170"/>
      <c r="D160" s="171"/>
      <c r="E160" s="77" t="s">
        <v>146</v>
      </c>
      <c r="F160" s="96" t="s">
        <v>157</v>
      </c>
      <c r="G160" s="97"/>
      <c r="H160" s="85">
        <v>430</v>
      </c>
      <c r="I160" s="86"/>
      <c r="J160" s="87">
        <v>270</v>
      </c>
      <c r="K160" s="98">
        <f t="shared" si="5"/>
        <v>0.627906976744186</v>
      </c>
      <c r="L160" s="17"/>
      <c r="M160" s="17"/>
      <c r="N160" s="17"/>
      <c r="O160" s="17"/>
      <c r="P160" s="17"/>
    </row>
    <row r="161" spans="2:16" ht="15.75">
      <c r="B161" s="189"/>
      <c r="C161" s="170"/>
      <c r="D161" s="171"/>
      <c r="E161" s="77" t="s">
        <v>14</v>
      </c>
      <c r="F161" s="96" t="s">
        <v>15</v>
      </c>
      <c r="G161" s="97"/>
      <c r="H161" s="85">
        <v>728.13</v>
      </c>
      <c r="I161" s="86"/>
      <c r="J161" s="87">
        <v>728.13</v>
      </c>
      <c r="K161" s="98">
        <f t="shared" si="5"/>
        <v>1</v>
      </c>
      <c r="L161" s="17"/>
      <c r="M161" s="17"/>
      <c r="N161" s="17"/>
      <c r="O161" s="17"/>
      <c r="P161" s="17"/>
    </row>
    <row r="162" spans="2:16" ht="15.75">
      <c r="B162" s="189"/>
      <c r="C162" s="170"/>
      <c r="D162" s="171"/>
      <c r="E162" s="77" t="s">
        <v>6</v>
      </c>
      <c r="F162" s="96" t="s">
        <v>7</v>
      </c>
      <c r="G162" s="97"/>
      <c r="H162" s="85">
        <v>73.8</v>
      </c>
      <c r="I162" s="86"/>
      <c r="J162" s="87">
        <v>73.8</v>
      </c>
      <c r="K162" s="98">
        <f t="shared" si="5"/>
        <v>1</v>
      </c>
      <c r="L162" s="17"/>
      <c r="M162" s="17"/>
      <c r="N162" s="17"/>
      <c r="O162" s="17"/>
      <c r="P162" s="17"/>
    </row>
    <row r="163" spans="1:16" ht="16.5" thickBot="1">
      <c r="A163" s="32"/>
      <c r="B163" s="189"/>
      <c r="C163" s="89"/>
      <c r="D163" s="117"/>
      <c r="E163" s="77"/>
      <c r="F163" s="119"/>
      <c r="G163" s="129"/>
      <c r="H163" s="85"/>
      <c r="I163" s="130"/>
      <c r="J163" s="85"/>
      <c r="K163" s="98"/>
      <c r="L163" s="17"/>
      <c r="M163" s="17"/>
      <c r="N163" s="17"/>
      <c r="O163" s="17"/>
      <c r="P163" s="17"/>
    </row>
    <row r="164" spans="2:16" ht="12" customHeight="1" hidden="1" thickBot="1">
      <c r="B164" s="190"/>
      <c r="C164" s="191"/>
      <c r="D164" s="192"/>
      <c r="E164" s="193" t="s">
        <v>65</v>
      </c>
      <c r="F164" s="194" t="s">
        <v>62</v>
      </c>
      <c r="G164" s="97"/>
      <c r="H164" s="85"/>
      <c r="I164" s="195" t="e">
        <f>H164/G164</f>
        <v>#DIV/0!</v>
      </c>
      <c r="J164" s="87"/>
      <c r="K164" s="98" t="e">
        <f t="shared" si="5"/>
        <v>#DIV/0!</v>
      </c>
      <c r="L164" s="17"/>
      <c r="M164" s="17"/>
      <c r="N164" s="17"/>
      <c r="O164" s="17"/>
      <c r="P164" s="17"/>
    </row>
    <row r="165" spans="2:16" ht="12" customHeight="1" hidden="1" thickBot="1">
      <c r="B165" s="190"/>
      <c r="C165" s="191"/>
      <c r="D165" s="192"/>
      <c r="E165" s="193" t="s">
        <v>14</v>
      </c>
      <c r="F165" s="194" t="s">
        <v>15</v>
      </c>
      <c r="G165" s="97"/>
      <c r="H165" s="85"/>
      <c r="I165" s="195" t="e">
        <f>H165/G165</f>
        <v>#DIV/0!</v>
      </c>
      <c r="J165" s="87"/>
      <c r="K165" s="98" t="e">
        <f t="shared" si="5"/>
        <v>#DIV/0!</v>
      </c>
      <c r="L165" s="17"/>
      <c r="M165" s="17"/>
      <c r="N165" s="17"/>
      <c r="O165" s="17"/>
      <c r="P165" s="17"/>
    </row>
    <row r="166" spans="2:16" ht="12" customHeight="1" hidden="1" thickBot="1">
      <c r="B166" s="190"/>
      <c r="C166" s="191"/>
      <c r="D166" s="192"/>
      <c r="E166" s="193" t="s">
        <v>6</v>
      </c>
      <c r="F166" s="194" t="s">
        <v>7</v>
      </c>
      <c r="G166" s="97"/>
      <c r="H166" s="85"/>
      <c r="I166" s="195" t="e">
        <f>H166/G166</f>
        <v>#DIV/0!</v>
      </c>
      <c r="J166" s="87"/>
      <c r="K166" s="98" t="e">
        <f t="shared" si="5"/>
        <v>#DIV/0!</v>
      </c>
      <c r="L166" s="17"/>
      <c r="M166" s="17"/>
      <c r="N166" s="17"/>
      <c r="O166" s="17"/>
      <c r="P166" s="17"/>
    </row>
    <row r="167" spans="2:16" ht="12" customHeight="1" hidden="1" thickBot="1">
      <c r="B167" s="190"/>
      <c r="C167" s="191"/>
      <c r="D167" s="192"/>
      <c r="E167" s="193" t="s">
        <v>40</v>
      </c>
      <c r="F167" s="194" t="s">
        <v>125</v>
      </c>
      <c r="G167" s="97"/>
      <c r="H167" s="85"/>
      <c r="I167" s="195" t="e">
        <f aca="true" t="shared" si="7" ref="I167:I231">H167/G167</f>
        <v>#DIV/0!</v>
      </c>
      <c r="J167" s="87"/>
      <c r="K167" s="98" t="e">
        <f t="shared" si="5"/>
        <v>#DIV/0!</v>
      </c>
      <c r="L167" s="17"/>
      <c r="M167" s="17"/>
      <c r="N167" s="17"/>
      <c r="O167" s="17"/>
      <c r="P167" s="17"/>
    </row>
    <row r="168" spans="2:16" ht="12" customHeight="1" hidden="1" thickBot="1">
      <c r="B168" s="190"/>
      <c r="C168" s="191"/>
      <c r="D168" s="192" t="s">
        <v>129</v>
      </c>
      <c r="E168" s="193"/>
      <c r="F168" s="196" t="s">
        <v>130</v>
      </c>
      <c r="G168" s="93"/>
      <c r="H168" s="85"/>
      <c r="I168" s="195" t="e">
        <f t="shared" si="7"/>
        <v>#DIV/0!</v>
      </c>
      <c r="J168" s="87"/>
      <c r="K168" s="98" t="e">
        <f t="shared" si="5"/>
        <v>#DIV/0!</v>
      </c>
      <c r="L168" s="17"/>
      <c r="M168" s="17"/>
      <c r="N168" s="17"/>
      <c r="O168" s="17"/>
      <c r="P168" s="17"/>
    </row>
    <row r="169" spans="2:16" ht="12" customHeight="1" hidden="1" thickBot="1">
      <c r="B169" s="190"/>
      <c r="C169" s="191"/>
      <c r="D169" s="192"/>
      <c r="E169" s="193" t="s">
        <v>65</v>
      </c>
      <c r="F169" s="194" t="s">
        <v>62</v>
      </c>
      <c r="G169" s="97"/>
      <c r="H169" s="85"/>
      <c r="I169" s="195" t="e">
        <f t="shared" si="7"/>
        <v>#DIV/0!</v>
      </c>
      <c r="J169" s="87"/>
      <c r="K169" s="98" t="e">
        <f t="shared" si="5"/>
        <v>#DIV/0!</v>
      </c>
      <c r="L169" s="17"/>
      <c r="M169" s="17"/>
      <c r="N169" s="17"/>
      <c r="O169" s="17"/>
      <c r="P169" s="17"/>
    </row>
    <row r="170" spans="2:16" ht="12" customHeight="1" hidden="1" thickBot="1">
      <c r="B170" s="190"/>
      <c r="C170" s="191"/>
      <c r="D170" s="192"/>
      <c r="E170" s="193" t="s">
        <v>32</v>
      </c>
      <c r="F170" s="194" t="s">
        <v>47</v>
      </c>
      <c r="G170" s="97"/>
      <c r="H170" s="85"/>
      <c r="I170" s="195" t="e">
        <f t="shared" si="7"/>
        <v>#DIV/0!</v>
      </c>
      <c r="J170" s="87"/>
      <c r="K170" s="98" t="e">
        <f t="shared" si="5"/>
        <v>#DIV/0!</v>
      </c>
      <c r="L170" s="17"/>
      <c r="M170" s="17"/>
      <c r="N170" s="17"/>
      <c r="O170" s="17"/>
      <c r="P170" s="17"/>
    </row>
    <row r="171" spans="2:16" ht="12" customHeight="1" hidden="1" thickBot="1">
      <c r="B171" s="190"/>
      <c r="C171" s="191"/>
      <c r="D171" s="192"/>
      <c r="E171" s="193" t="s">
        <v>34</v>
      </c>
      <c r="F171" s="194" t="s">
        <v>72</v>
      </c>
      <c r="G171" s="97"/>
      <c r="H171" s="85"/>
      <c r="I171" s="195" t="e">
        <f t="shared" si="7"/>
        <v>#DIV/0!</v>
      </c>
      <c r="J171" s="87"/>
      <c r="K171" s="98" t="e">
        <f t="shared" si="5"/>
        <v>#DIV/0!</v>
      </c>
      <c r="L171" s="17"/>
      <c r="M171" s="17"/>
      <c r="N171" s="17"/>
      <c r="O171" s="17"/>
      <c r="P171" s="17"/>
    </row>
    <row r="172" spans="2:16" ht="12" customHeight="1" hidden="1" thickBot="1">
      <c r="B172" s="190"/>
      <c r="C172" s="191"/>
      <c r="D172" s="192"/>
      <c r="E172" s="193" t="s">
        <v>14</v>
      </c>
      <c r="F172" s="194" t="s">
        <v>15</v>
      </c>
      <c r="G172" s="97"/>
      <c r="H172" s="85"/>
      <c r="I172" s="195" t="e">
        <f t="shared" si="7"/>
        <v>#DIV/0!</v>
      </c>
      <c r="J172" s="87"/>
      <c r="K172" s="98" t="e">
        <f t="shared" si="5"/>
        <v>#DIV/0!</v>
      </c>
      <c r="L172" s="17"/>
      <c r="M172" s="17"/>
      <c r="N172" s="17"/>
      <c r="O172" s="17"/>
      <c r="P172" s="17"/>
    </row>
    <row r="173" spans="2:16" ht="12" customHeight="1" hidden="1" thickBot="1">
      <c r="B173" s="190"/>
      <c r="C173" s="191"/>
      <c r="D173" s="192"/>
      <c r="E173" s="193" t="s">
        <v>6</v>
      </c>
      <c r="F173" s="194" t="s">
        <v>7</v>
      </c>
      <c r="G173" s="97"/>
      <c r="H173" s="85"/>
      <c r="I173" s="195" t="e">
        <f t="shared" si="7"/>
        <v>#DIV/0!</v>
      </c>
      <c r="J173" s="87"/>
      <c r="K173" s="98" t="e">
        <f t="shared" si="5"/>
        <v>#DIV/0!</v>
      </c>
      <c r="L173" s="17"/>
      <c r="M173" s="17"/>
      <c r="N173" s="17"/>
      <c r="O173" s="17"/>
      <c r="P173" s="17"/>
    </row>
    <row r="174" spans="2:16" ht="12" customHeight="1" hidden="1" thickBot="1">
      <c r="B174" s="190"/>
      <c r="C174" s="191"/>
      <c r="D174" s="192"/>
      <c r="E174" s="193" t="s">
        <v>40</v>
      </c>
      <c r="F174" s="194" t="s">
        <v>41</v>
      </c>
      <c r="G174" s="97"/>
      <c r="H174" s="85"/>
      <c r="I174" s="195" t="e">
        <f t="shared" si="7"/>
        <v>#DIV/0!</v>
      </c>
      <c r="J174" s="87"/>
      <c r="K174" s="98" t="e">
        <f t="shared" si="5"/>
        <v>#DIV/0!</v>
      </c>
      <c r="L174" s="17"/>
      <c r="M174" s="17"/>
      <c r="N174" s="17"/>
      <c r="O174" s="17"/>
      <c r="P174" s="17"/>
    </row>
    <row r="175" spans="2:16" ht="12" customHeight="1" hidden="1" thickBot="1">
      <c r="B175" s="190"/>
      <c r="C175" s="191"/>
      <c r="D175" s="192"/>
      <c r="E175" s="193"/>
      <c r="F175" s="194"/>
      <c r="G175" s="97"/>
      <c r="H175" s="85"/>
      <c r="I175" s="195" t="e">
        <f t="shared" si="7"/>
        <v>#DIV/0!</v>
      </c>
      <c r="J175" s="87"/>
      <c r="K175" s="98" t="e">
        <f t="shared" si="5"/>
        <v>#DIV/0!</v>
      </c>
      <c r="L175" s="17"/>
      <c r="M175" s="17"/>
      <c r="N175" s="17"/>
      <c r="O175" s="17"/>
      <c r="P175" s="17"/>
    </row>
    <row r="176" spans="2:16" ht="32.25" customHeight="1" thickBot="1">
      <c r="B176" s="49" t="s">
        <v>73</v>
      </c>
      <c r="C176" s="67"/>
      <c r="D176" s="51"/>
      <c r="E176" s="109"/>
      <c r="F176" s="70" t="s">
        <v>74</v>
      </c>
      <c r="G176" s="71" t="e">
        <f>SUM(#REF!+G181+G193)</f>
        <v>#REF!</v>
      </c>
      <c r="H176" s="72">
        <f>SUM(H178,H181,H193)</f>
        <v>192050</v>
      </c>
      <c r="I176" s="111" t="e">
        <f t="shared" si="7"/>
        <v>#REF!</v>
      </c>
      <c r="J176" s="72">
        <f>SUM(J178,J181,J193)</f>
        <v>62479.259999999995</v>
      </c>
      <c r="K176" s="73">
        <f t="shared" si="5"/>
        <v>0.32532809164280135</v>
      </c>
      <c r="L176" s="17"/>
      <c r="M176" s="17"/>
      <c r="N176" s="17"/>
      <c r="O176" s="17"/>
      <c r="P176" s="17"/>
    </row>
    <row r="177" spans="2:16" ht="0.75" customHeight="1">
      <c r="B177" s="124"/>
      <c r="C177" s="163"/>
      <c r="D177" s="164"/>
      <c r="E177" s="137"/>
      <c r="F177" s="165"/>
      <c r="G177" s="166"/>
      <c r="H177" s="167"/>
      <c r="I177" s="146"/>
      <c r="J177" s="87"/>
      <c r="K177" s="98"/>
      <c r="L177" s="17"/>
      <c r="M177" s="17"/>
      <c r="N177" s="17"/>
      <c r="O177" s="17"/>
      <c r="P177" s="17"/>
    </row>
    <row r="178" spans="2:16" ht="18.75" customHeight="1">
      <c r="B178" s="89"/>
      <c r="C178" s="170"/>
      <c r="D178" s="171" t="s">
        <v>209</v>
      </c>
      <c r="E178" s="77"/>
      <c r="F178" s="96" t="s">
        <v>210</v>
      </c>
      <c r="G178" s="97"/>
      <c r="H178" s="94">
        <f>SUM(H179:H179)</f>
        <v>5000</v>
      </c>
      <c r="I178" s="116"/>
      <c r="J178" s="100">
        <f>SUM(J179:J179)</f>
        <v>1283.99</v>
      </c>
      <c r="K178" s="99">
        <f t="shared" si="5"/>
        <v>0.256798</v>
      </c>
      <c r="L178" s="17"/>
      <c r="M178" s="17"/>
      <c r="N178" s="17"/>
      <c r="O178" s="17"/>
      <c r="P178" s="17"/>
    </row>
    <row r="179" spans="2:16" ht="14.25" customHeight="1">
      <c r="B179" s="89"/>
      <c r="C179" s="170"/>
      <c r="D179" s="171"/>
      <c r="E179" s="77" t="s">
        <v>14</v>
      </c>
      <c r="F179" s="96" t="s">
        <v>15</v>
      </c>
      <c r="G179" s="97"/>
      <c r="H179" s="85">
        <v>5000</v>
      </c>
      <c r="I179" s="86"/>
      <c r="J179" s="87">
        <v>1283.99</v>
      </c>
      <c r="K179" s="98">
        <f t="shared" si="5"/>
        <v>0.256798</v>
      </c>
      <c r="L179" s="17"/>
      <c r="M179" s="17"/>
      <c r="N179" s="17"/>
      <c r="O179" s="17"/>
      <c r="P179" s="17"/>
    </row>
    <row r="180" spans="2:16" ht="10.5" customHeight="1">
      <c r="B180" s="89"/>
      <c r="C180" s="170"/>
      <c r="D180" s="171"/>
      <c r="E180" s="77"/>
      <c r="F180" s="96"/>
      <c r="G180" s="97"/>
      <c r="H180" s="85"/>
      <c r="I180" s="86"/>
      <c r="J180" s="87"/>
      <c r="K180" s="98"/>
      <c r="L180" s="17"/>
      <c r="M180" s="17"/>
      <c r="N180" s="17"/>
      <c r="O180" s="17"/>
      <c r="P180" s="17"/>
    </row>
    <row r="181" spans="2:16" ht="18" customHeight="1">
      <c r="B181" s="89"/>
      <c r="C181" s="170"/>
      <c r="D181" s="171" t="s">
        <v>75</v>
      </c>
      <c r="E181" s="77"/>
      <c r="F181" s="92" t="s">
        <v>165</v>
      </c>
      <c r="G181" s="93">
        <f>SUM(G183:G192)</f>
        <v>78208</v>
      </c>
      <c r="H181" s="94">
        <f>SUM(H182:H192)</f>
        <v>145050</v>
      </c>
      <c r="I181" s="86">
        <f t="shared" si="7"/>
        <v>1.8546695990180033</v>
      </c>
      <c r="J181" s="94">
        <f>SUM(J182:J192)</f>
        <v>61195.27</v>
      </c>
      <c r="K181" s="99">
        <f>J181/H181</f>
        <v>0.42189086521889</v>
      </c>
      <c r="L181" s="17"/>
      <c r="M181" s="17"/>
      <c r="N181" s="17"/>
      <c r="O181" s="17"/>
      <c r="P181" s="17"/>
    </row>
    <row r="182" spans="2:16" ht="47.25">
      <c r="B182" s="89"/>
      <c r="C182" s="170"/>
      <c r="D182" s="171"/>
      <c r="E182" s="77" t="s">
        <v>183</v>
      </c>
      <c r="F182" s="96" t="s">
        <v>184</v>
      </c>
      <c r="G182" s="97"/>
      <c r="H182" s="85">
        <v>13000</v>
      </c>
      <c r="I182" s="86"/>
      <c r="J182" s="87">
        <v>5749.6</v>
      </c>
      <c r="K182" s="98">
        <f>J182/H182</f>
        <v>0.4422769230769231</v>
      </c>
      <c r="L182" s="17"/>
      <c r="M182" s="17"/>
      <c r="N182" s="17"/>
      <c r="O182" s="17"/>
      <c r="P182" s="17"/>
    </row>
    <row r="183" spans="2:16" ht="14.25" customHeight="1">
      <c r="B183" s="89"/>
      <c r="C183" s="170"/>
      <c r="D183" s="171"/>
      <c r="E183" s="77" t="s">
        <v>65</v>
      </c>
      <c r="F183" s="96" t="s">
        <v>62</v>
      </c>
      <c r="G183" s="97">
        <v>5893</v>
      </c>
      <c r="H183" s="85">
        <v>14800</v>
      </c>
      <c r="I183" s="86">
        <f t="shared" si="7"/>
        <v>2.511454267775327</v>
      </c>
      <c r="J183" s="87">
        <v>11168</v>
      </c>
      <c r="K183" s="98">
        <f t="shared" si="5"/>
        <v>0.7545945945945945</v>
      </c>
      <c r="L183" s="17"/>
      <c r="M183" s="17"/>
      <c r="N183" s="17"/>
      <c r="O183" s="17"/>
      <c r="P183" s="17"/>
    </row>
    <row r="184" spans="2:16" ht="14.25" customHeight="1">
      <c r="B184" s="89"/>
      <c r="C184" s="170"/>
      <c r="D184" s="171"/>
      <c r="E184" s="77" t="s">
        <v>32</v>
      </c>
      <c r="F184" s="96" t="s">
        <v>58</v>
      </c>
      <c r="G184" s="97">
        <v>2975</v>
      </c>
      <c r="H184" s="85">
        <v>2250</v>
      </c>
      <c r="I184" s="86">
        <f t="shared" si="7"/>
        <v>0.7563025210084033</v>
      </c>
      <c r="J184" s="87">
        <v>865.18</v>
      </c>
      <c r="K184" s="98">
        <f t="shared" si="5"/>
        <v>0.38452444444444445</v>
      </c>
      <c r="L184" s="17"/>
      <c r="M184" s="17"/>
      <c r="N184" s="17"/>
      <c r="O184" s="17"/>
      <c r="P184" s="17"/>
    </row>
    <row r="185" spans="2:16" ht="14.25" customHeight="1">
      <c r="B185" s="89"/>
      <c r="C185" s="170"/>
      <c r="D185" s="171"/>
      <c r="E185" s="77" t="s">
        <v>146</v>
      </c>
      <c r="F185" s="96" t="s">
        <v>152</v>
      </c>
      <c r="G185" s="97">
        <v>17340</v>
      </c>
      <c r="H185" s="85">
        <v>30000</v>
      </c>
      <c r="I185" s="86">
        <f t="shared" si="7"/>
        <v>1.7301038062283738</v>
      </c>
      <c r="J185" s="87">
        <v>11084</v>
      </c>
      <c r="K185" s="98">
        <f aca="true" t="shared" si="8" ref="K185:K249">J185/H185</f>
        <v>0.36946666666666667</v>
      </c>
      <c r="L185" s="17"/>
      <c r="M185" s="17"/>
      <c r="N185" s="17"/>
      <c r="O185" s="17"/>
      <c r="P185" s="17"/>
    </row>
    <row r="186" spans="2:16" ht="15.75">
      <c r="B186" s="89"/>
      <c r="C186" s="170"/>
      <c r="D186" s="171"/>
      <c r="E186" s="77" t="s">
        <v>14</v>
      </c>
      <c r="F186" s="96" t="s">
        <v>15</v>
      </c>
      <c r="G186" s="97">
        <v>33000</v>
      </c>
      <c r="H186" s="85">
        <v>50000</v>
      </c>
      <c r="I186" s="86">
        <f t="shared" si="7"/>
        <v>1.5151515151515151</v>
      </c>
      <c r="J186" s="87">
        <v>18508.07</v>
      </c>
      <c r="K186" s="98">
        <f t="shared" si="8"/>
        <v>0.3701614</v>
      </c>
      <c r="L186" s="17"/>
      <c r="M186" s="17"/>
      <c r="N186" s="17"/>
      <c r="O186" s="17"/>
      <c r="P186" s="17"/>
    </row>
    <row r="187" spans="2:16" ht="15.75" hidden="1">
      <c r="B187" s="89"/>
      <c r="C187" s="170"/>
      <c r="D187" s="171"/>
      <c r="E187" s="77" t="s">
        <v>36</v>
      </c>
      <c r="F187" s="96" t="s">
        <v>37</v>
      </c>
      <c r="G187" s="97"/>
      <c r="H187" s="85"/>
      <c r="I187" s="86" t="e">
        <f t="shared" si="7"/>
        <v>#DIV/0!</v>
      </c>
      <c r="J187" s="87"/>
      <c r="K187" s="98" t="e">
        <f t="shared" si="8"/>
        <v>#DIV/0!</v>
      </c>
      <c r="L187" s="17"/>
      <c r="M187" s="17"/>
      <c r="N187" s="17"/>
      <c r="O187" s="17"/>
      <c r="P187" s="17"/>
    </row>
    <row r="188" spans="2:16" ht="15.75">
      <c r="B188" s="89"/>
      <c r="C188" s="170"/>
      <c r="D188" s="171"/>
      <c r="E188" s="77" t="s">
        <v>136</v>
      </c>
      <c r="F188" s="96" t="s">
        <v>117</v>
      </c>
      <c r="G188" s="97"/>
      <c r="H188" s="85">
        <v>600</v>
      </c>
      <c r="I188" s="86"/>
      <c r="J188" s="87">
        <v>250</v>
      </c>
      <c r="K188" s="98">
        <f t="shared" si="8"/>
        <v>0.4166666666666667</v>
      </c>
      <c r="L188" s="17"/>
      <c r="M188" s="17"/>
      <c r="N188" s="17"/>
      <c r="O188" s="17"/>
      <c r="P188" s="17"/>
    </row>
    <row r="189" spans="2:16" ht="15.75">
      <c r="B189" s="89"/>
      <c r="C189" s="170"/>
      <c r="D189" s="171"/>
      <c r="E189" s="77" t="s">
        <v>6</v>
      </c>
      <c r="F189" s="96" t="s">
        <v>7</v>
      </c>
      <c r="G189" s="97">
        <v>10000</v>
      </c>
      <c r="H189" s="85">
        <v>13900</v>
      </c>
      <c r="I189" s="86">
        <f t="shared" si="7"/>
        <v>1.39</v>
      </c>
      <c r="J189" s="87">
        <v>2897.42</v>
      </c>
      <c r="K189" s="98">
        <f t="shared" si="8"/>
        <v>0.2084474820143885</v>
      </c>
      <c r="L189" s="17"/>
      <c r="M189" s="17"/>
      <c r="N189" s="17"/>
      <c r="O189" s="17"/>
      <c r="P189" s="17"/>
    </row>
    <row r="190" spans="2:16" ht="63" hidden="1">
      <c r="B190" s="89"/>
      <c r="C190" s="170"/>
      <c r="D190" s="171"/>
      <c r="E190" s="77" t="s">
        <v>109</v>
      </c>
      <c r="F190" s="96" t="s">
        <v>110</v>
      </c>
      <c r="G190" s="97"/>
      <c r="H190" s="85"/>
      <c r="I190" s="86" t="e">
        <f t="shared" si="7"/>
        <v>#DIV/0!</v>
      </c>
      <c r="J190" s="87"/>
      <c r="K190" s="98" t="e">
        <f t="shared" si="8"/>
        <v>#DIV/0!</v>
      </c>
      <c r="L190" s="17"/>
      <c r="M190" s="17"/>
      <c r="N190" s="17"/>
      <c r="O190" s="17"/>
      <c r="P190" s="17"/>
    </row>
    <row r="191" spans="2:16" ht="15.75" hidden="1">
      <c r="B191" s="89"/>
      <c r="C191" s="170"/>
      <c r="D191" s="171"/>
      <c r="E191" s="77"/>
      <c r="F191" s="96"/>
      <c r="G191" s="97"/>
      <c r="H191" s="85"/>
      <c r="I191" s="86" t="e">
        <f t="shared" si="7"/>
        <v>#DIV/0!</v>
      </c>
      <c r="J191" s="87"/>
      <c r="K191" s="98" t="e">
        <f t="shared" si="8"/>
        <v>#DIV/0!</v>
      </c>
      <c r="L191" s="17"/>
      <c r="M191" s="17"/>
      <c r="N191" s="17"/>
      <c r="O191" s="17"/>
      <c r="P191" s="17"/>
    </row>
    <row r="192" spans="2:16" ht="14.25" customHeight="1">
      <c r="B192" s="89"/>
      <c r="C192" s="170"/>
      <c r="D192" s="171"/>
      <c r="E192" s="77" t="s">
        <v>42</v>
      </c>
      <c r="F192" s="96" t="s">
        <v>43</v>
      </c>
      <c r="G192" s="97">
        <v>9000</v>
      </c>
      <c r="H192" s="85">
        <v>20500</v>
      </c>
      <c r="I192" s="86">
        <f t="shared" si="7"/>
        <v>2.2777777777777777</v>
      </c>
      <c r="J192" s="87">
        <v>10673</v>
      </c>
      <c r="K192" s="98">
        <f t="shared" si="8"/>
        <v>0.5206341463414634</v>
      </c>
      <c r="L192" s="17"/>
      <c r="M192" s="17"/>
      <c r="N192" s="17"/>
      <c r="O192" s="17"/>
      <c r="P192" s="17"/>
    </row>
    <row r="193" spans="2:16" ht="24.75" customHeight="1" thickBot="1">
      <c r="B193" s="89"/>
      <c r="C193" s="170"/>
      <c r="D193" s="171" t="s">
        <v>193</v>
      </c>
      <c r="E193" s="77"/>
      <c r="F193" s="92" t="s">
        <v>194</v>
      </c>
      <c r="G193" s="93">
        <v>400</v>
      </c>
      <c r="H193" s="94">
        <f>SUM(H194:H194)</f>
        <v>42000</v>
      </c>
      <c r="I193" s="197">
        <f>H193/G193</f>
        <v>105</v>
      </c>
      <c r="J193" s="100">
        <f>SUM(J194:J194)</f>
        <v>0</v>
      </c>
      <c r="K193" s="99">
        <f t="shared" si="8"/>
        <v>0</v>
      </c>
      <c r="L193" s="17"/>
      <c r="M193" s="17"/>
      <c r="N193" s="17"/>
      <c r="O193" s="17"/>
      <c r="P193" s="17"/>
    </row>
    <row r="194" spans="2:16" ht="15" customHeight="1" thickBot="1">
      <c r="B194" s="102"/>
      <c r="C194" s="170"/>
      <c r="D194" s="171"/>
      <c r="E194" s="103" t="s">
        <v>195</v>
      </c>
      <c r="F194" s="198" t="s">
        <v>115</v>
      </c>
      <c r="G194" s="199">
        <v>400</v>
      </c>
      <c r="H194" s="105">
        <v>42000</v>
      </c>
      <c r="I194" s="182">
        <f t="shared" si="7"/>
        <v>105</v>
      </c>
      <c r="J194" s="87">
        <v>0</v>
      </c>
      <c r="K194" s="98">
        <f t="shared" si="8"/>
        <v>0</v>
      </c>
      <c r="L194" s="17"/>
      <c r="M194" s="17"/>
      <c r="N194" s="17"/>
      <c r="O194" s="17"/>
      <c r="P194" s="17"/>
    </row>
    <row r="195" spans="2:16" ht="81" customHeight="1" thickBot="1">
      <c r="B195" s="200">
        <v>756</v>
      </c>
      <c r="C195" s="201"/>
      <c r="D195" s="202"/>
      <c r="E195" s="203"/>
      <c r="F195" s="204" t="s">
        <v>140</v>
      </c>
      <c r="G195" s="205">
        <v>18000</v>
      </c>
      <c r="H195" s="206">
        <f>H197</f>
        <v>27870</v>
      </c>
      <c r="I195" s="121">
        <f t="shared" si="7"/>
        <v>1.5483333333333333</v>
      </c>
      <c r="J195" s="206">
        <f>J197</f>
        <v>16765.73</v>
      </c>
      <c r="K195" s="73">
        <f t="shared" si="8"/>
        <v>0.6015690706853247</v>
      </c>
      <c r="L195" s="17"/>
      <c r="M195" s="17"/>
      <c r="N195" s="17"/>
      <c r="O195" s="17"/>
      <c r="P195" s="17"/>
    </row>
    <row r="196" spans="2:16" ht="15" customHeight="1">
      <c r="B196" s="207"/>
      <c r="C196" s="208"/>
      <c r="D196" s="209"/>
      <c r="E196" s="210"/>
      <c r="F196" s="165"/>
      <c r="G196" s="211"/>
      <c r="H196" s="85" t="s">
        <v>153</v>
      </c>
      <c r="I196" s="146"/>
      <c r="J196" s="87"/>
      <c r="K196" s="98"/>
      <c r="L196" s="17"/>
      <c r="M196" s="17"/>
      <c r="N196" s="17"/>
      <c r="O196" s="17"/>
      <c r="P196" s="17"/>
    </row>
    <row r="197" spans="2:16" ht="33" customHeight="1">
      <c r="B197" s="89"/>
      <c r="C197" s="170"/>
      <c r="D197" s="171" t="s">
        <v>134</v>
      </c>
      <c r="E197" s="77"/>
      <c r="F197" s="92" t="s">
        <v>66</v>
      </c>
      <c r="G197" s="93">
        <v>18000</v>
      </c>
      <c r="H197" s="94">
        <f>SUM(H198:H199)</f>
        <v>27870</v>
      </c>
      <c r="I197" s="86">
        <f t="shared" si="7"/>
        <v>1.5483333333333333</v>
      </c>
      <c r="J197" s="94">
        <f>SUM(J198:J199)</f>
        <v>16765.73</v>
      </c>
      <c r="K197" s="95">
        <f t="shared" si="8"/>
        <v>0.6015690706853247</v>
      </c>
      <c r="L197" s="17"/>
      <c r="M197" s="17"/>
      <c r="N197" s="17"/>
      <c r="O197" s="17"/>
      <c r="P197" s="17"/>
    </row>
    <row r="198" spans="2:16" ht="15.75" customHeight="1">
      <c r="B198" s="89"/>
      <c r="C198" s="170"/>
      <c r="D198" s="171"/>
      <c r="E198" s="77" t="s">
        <v>30</v>
      </c>
      <c r="F198" s="96" t="s">
        <v>31</v>
      </c>
      <c r="G198" s="97">
        <v>18000</v>
      </c>
      <c r="H198" s="85">
        <v>23000</v>
      </c>
      <c r="I198" s="86">
        <f t="shared" si="7"/>
        <v>1.2777777777777777</v>
      </c>
      <c r="J198" s="87">
        <v>13509.44</v>
      </c>
      <c r="K198" s="98">
        <f t="shared" si="8"/>
        <v>0.5873669565217392</v>
      </c>
      <c r="L198" s="17"/>
      <c r="M198" s="17"/>
      <c r="N198" s="17"/>
      <c r="O198" s="17"/>
      <c r="P198" s="17"/>
    </row>
    <row r="199" spans="2:16" ht="17.25" customHeight="1" thickBot="1">
      <c r="B199" s="212"/>
      <c r="C199" s="213"/>
      <c r="D199" s="214"/>
      <c r="E199" s="215">
        <v>4610</v>
      </c>
      <c r="F199" s="96" t="s">
        <v>180</v>
      </c>
      <c r="G199" s="216"/>
      <c r="H199" s="105">
        <v>4870</v>
      </c>
      <c r="I199" s="182"/>
      <c r="J199" s="87">
        <v>3256.29</v>
      </c>
      <c r="K199" s="98">
        <f t="shared" si="8"/>
        <v>0.6686427104722793</v>
      </c>
      <c r="L199" s="17"/>
      <c r="M199" s="17"/>
      <c r="N199" s="17"/>
      <c r="O199" s="17"/>
      <c r="P199" s="17"/>
    </row>
    <row r="200" spans="2:16" ht="17.25" customHeight="1" thickBot="1">
      <c r="B200" s="49" t="s">
        <v>141</v>
      </c>
      <c r="C200" s="49"/>
      <c r="D200" s="51"/>
      <c r="E200" s="109"/>
      <c r="F200" s="217" t="s">
        <v>76</v>
      </c>
      <c r="G200" s="218">
        <f>SUM(G202)</f>
        <v>292546</v>
      </c>
      <c r="H200" s="72">
        <f>SUM(H202,H205,)</f>
        <v>541851</v>
      </c>
      <c r="I200" s="219">
        <f t="shared" si="7"/>
        <v>1.8521907665802986</v>
      </c>
      <c r="J200" s="72">
        <f>SUM(J202,J205,)</f>
        <v>243550.26</v>
      </c>
      <c r="K200" s="73">
        <f t="shared" si="8"/>
        <v>0.4494782883117315</v>
      </c>
      <c r="L200" s="17"/>
      <c r="M200" s="17"/>
      <c r="N200" s="17"/>
      <c r="O200" s="17"/>
      <c r="P200" s="17"/>
    </row>
    <row r="201" spans="2:16" ht="7.5" customHeight="1" hidden="1">
      <c r="B201" s="191"/>
      <c r="C201" s="191"/>
      <c r="D201" s="192"/>
      <c r="E201" s="193" t="s">
        <v>6</v>
      </c>
      <c r="F201" s="194" t="s">
        <v>7</v>
      </c>
      <c r="G201" s="97"/>
      <c r="H201" s="85"/>
      <c r="I201" s="146" t="e">
        <f t="shared" si="7"/>
        <v>#DIV/0!</v>
      </c>
      <c r="J201" s="87"/>
      <c r="K201" s="98" t="e">
        <f t="shared" si="8"/>
        <v>#DIV/0!</v>
      </c>
      <c r="L201" s="17"/>
      <c r="M201" s="17"/>
      <c r="N201" s="17"/>
      <c r="O201" s="17"/>
      <c r="P201" s="17"/>
    </row>
    <row r="202" spans="2:16" ht="36.75" customHeight="1">
      <c r="B202" s="220"/>
      <c r="C202" s="221"/>
      <c r="D202" s="222">
        <v>75702</v>
      </c>
      <c r="E202" s="210"/>
      <c r="F202" s="223" t="s">
        <v>107</v>
      </c>
      <c r="G202" s="224">
        <v>292546</v>
      </c>
      <c r="H202" s="145">
        <f>H203+H204</f>
        <v>538000</v>
      </c>
      <c r="I202" s="146">
        <f t="shared" si="7"/>
        <v>1.8390270248097735</v>
      </c>
      <c r="J202" s="94">
        <f>J203+J204</f>
        <v>243550.26</v>
      </c>
      <c r="K202" s="95">
        <f t="shared" si="8"/>
        <v>0.45269565055762084</v>
      </c>
      <c r="L202" s="17"/>
      <c r="M202" s="17"/>
      <c r="N202" s="17"/>
      <c r="O202" s="17"/>
      <c r="P202" s="17"/>
    </row>
    <row r="203" spans="2:16" ht="33" customHeight="1">
      <c r="B203" s="225"/>
      <c r="C203" s="221"/>
      <c r="D203" s="226"/>
      <c r="E203" s="227">
        <v>8010</v>
      </c>
      <c r="F203" s="225" t="s">
        <v>154</v>
      </c>
      <c r="G203" s="228">
        <v>7000</v>
      </c>
      <c r="H203" s="85">
        <v>8000</v>
      </c>
      <c r="I203" s="86">
        <f t="shared" si="7"/>
        <v>1.1428571428571428</v>
      </c>
      <c r="J203" s="87">
        <v>0</v>
      </c>
      <c r="K203" s="98">
        <f t="shared" si="8"/>
        <v>0</v>
      </c>
      <c r="L203" s="17"/>
      <c r="M203" s="17"/>
      <c r="N203" s="17"/>
      <c r="O203" s="17"/>
      <c r="P203" s="17"/>
    </row>
    <row r="204" spans="2:16" ht="45" customHeight="1" thickBot="1">
      <c r="B204" s="225"/>
      <c r="C204" s="221"/>
      <c r="D204" s="226"/>
      <c r="E204" s="227">
        <v>8110</v>
      </c>
      <c r="F204" s="225" t="s">
        <v>219</v>
      </c>
      <c r="G204" s="228">
        <v>285546</v>
      </c>
      <c r="H204" s="85">
        <v>530000</v>
      </c>
      <c r="I204" s="86">
        <f t="shared" si="7"/>
        <v>1.8560932389177225</v>
      </c>
      <c r="J204" s="87">
        <v>243550.26</v>
      </c>
      <c r="K204" s="98">
        <f t="shared" si="8"/>
        <v>0.4595287924528302</v>
      </c>
      <c r="L204" s="17"/>
      <c r="M204" s="17"/>
      <c r="N204" s="17"/>
      <c r="O204" s="17"/>
      <c r="P204" s="17"/>
    </row>
    <row r="205" spans="2:16" ht="48.75" customHeight="1" thickBot="1">
      <c r="B205" s="225"/>
      <c r="C205" s="229"/>
      <c r="D205" s="226">
        <v>75704</v>
      </c>
      <c r="E205" s="230"/>
      <c r="F205" s="231" t="s">
        <v>196</v>
      </c>
      <c r="G205" s="232"/>
      <c r="H205" s="94">
        <f>SUM(H206)</f>
        <v>3851</v>
      </c>
      <c r="I205" s="146"/>
      <c r="J205" s="100">
        <f>SUM(J206)</f>
        <v>0</v>
      </c>
      <c r="K205" s="99">
        <v>0</v>
      </c>
      <c r="L205" s="17"/>
      <c r="M205" s="17"/>
      <c r="N205" s="17"/>
      <c r="O205" s="17"/>
      <c r="P205" s="17"/>
    </row>
    <row r="206" spans="2:16" ht="15" customHeight="1" thickBot="1">
      <c r="B206" s="233"/>
      <c r="C206" s="229"/>
      <c r="D206" s="226"/>
      <c r="E206" s="227">
        <v>8020</v>
      </c>
      <c r="F206" s="234" t="s">
        <v>249</v>
      </c>
      <c r="G206" s="235">
        <v>30097</v>
      </c>
      <c r="H206" s="236">
        <v>3851</v>
      </c>
      <c r="I206" s="86"/>
      <c r="J206" s="87">
        <v>0</v>
      </c>
      <c r="K206" s="98">
        <v>0</v>
      </c>
      <c r="L206" s="17"/>
      <c r="M206" s="17"/>
      <c r="N206" s="17"/>
      <c r="O206" s="17"/>
      <c r="P206" s="17"/>
    </row>
    <row r="207" spans="2:16" ht="16.5" thickBot="1">
      <c r="B207" s="237">
        <v>758</v>
      </c>
      <c r="C207" s="238"/>
      <c r="D207" s="239"/>
      <c r="E207" s="240"/>
      <c r="F207" s="238" t="s">
        <v>77</v>
      </c>
      <c r="G207" s="241">
        <v>30097</v>
      </c>
      <c r="H207" s="72">
        <f>SUM(H209,)</f>
        <v>113740</v>
      </c>
      <c r="I207" s="195">
        <f t="shared" si="7"/>
        <v>3.7791141974283153</v>
      </c>
      <c r="J207" s="242">
        <f>SUM(J209:J210)</f>
        <v>0</v>
      </c>
      <c r="K207" s="243">
        <f t="shared" si="8"/>
        <v>0</v>
      </c>
      <c r="L207" s="17"/>
      <c r="M207" s="17"/>
      <c r="N207" s="17"/>
      <c r="O207" s="17"/>
      <c r="P207" s="17"/>
    </row>
    <row r="208" spans="2:16" ht="6.75" customHeight="1">
      <c r="B208" s="244"/>
      <c r="C208" s="245"/>
      <c r="D208" s="246"/>
      <c r="E208" s="230"/>
      <c r="F208" s="245"/>
      <c r="G208" s="247"/>
      <c r="H208" s="85"/>
      <c r="I208" s="86"/>
      <c r="J208" s="87"/>
      <c r="K208" s="98" t="s">
        <v>153</v>
      </c>
      <c r="L208" s="17"/>
      <c r="M208" s="17"/>
      <c r="N208" s="17"/>
      <c r="O208" s="17"/>
      <c r="P208" s="17"/>
    </row>
    <row r="209" spans="2:11" s="4" customFormat="1" ht="18" customHeight="1">
      <c r="B209" s="225"/>
      <c r="C209" s="208"/>
      <c r="D209" s="209">
        <v>75818</v>
      </c>
      <c r="E209" s="227"/>
      <c r="F209" s="248" t="s">
        <v>78</v>
      </c>
      <c r="G209" s="249">
        <v>30097</v>
      </c>
      <c r="H209" s="250">
        <f>SUM(H210)</f>
        <v>113740</v>
      </c>
      <c r="I209" s="86">
        <f t="shared" si="7"/>
        <v>3.7791141974283153</v>
      </c>
      <c r="J209" s="251">
        <v>0</v>
      </c>
      <c r="K209" s="95">
        <f t="shared" si="8"/>
        <v>0</v>
      </c>
    </row>
    <row r="210" spans="2:11" s="5" customFormat="1" ht="16.5" thickBot="1">
      <c r="B210" s="225"/>
      <c r="C210" s="208"/>
      <c r="D210" s="209"/>
      <c r="E210" s="227">
        <v>4810</v>
      </c>
      <c r="F210" s="208" t="s">
        <v>115</v>
      </c>
      <c r="G210" s="235">
        <v>30097</v>
      </c>
      <c r="H210" s="236">
        <v>113740</v>
      </c>
      <c r="I210" s="86">
        <f t="shared" si="7"/>
        <v>3.7791141974283153</v>
      </c>
      <c r="J210" s="252">
        <v>0</v>
      </c>
      <c r="K210" s="98">
        <f t="shared" si="8"/>
        <v>0</v>
      </c>
    </row>
    <row r="211" spans="2:11" s="5" customFormat="1" ht="16.5" thickBot="1">
      <c r="B211" s="238">
        <v>801</v>
      </c>
      <c r="C211" s="238"/>
      <c r="D211" s="239"/>
      <c r="E211" s="240"/>
      <c r="F211" s="238" t="s">
        <v>79</v>
      </c>
      <c r="G211" s="253">
        <f>SUM(G212,G239,G252,G280,G300,G331,)</f>
        <v>7343720</v>
      </c>
      <c r="H211" s="254">
        <f>SUM(H212,H239,H252,H280,H300,H331,H334,H339,H350,)</f>
        <v>11577899</v>
      </c>
      <c r="I211" s="254">
        <f>SUM(I212,I239,I252,I280,I300,I331,I334,I339,I350,)</f>
        <v>42.88286971683894</v>
      </c>
      <c r="J211" s="254">
        <f>SUM(J212,J239,J252,J280,J300,J331,J334,J339,J350,)</f>
        <v>5817090.210000001</v>
      </c>
      <c r="K211" s="73">
        <f t="shared" si="8"/>
        <v>0.5024305541100333</v>
      </c>
    </row>
    <row r="212" spans="2:11" s="5" customFormat="1" ht="18">
      <c r="B212" s="225"/>
      <c r="C212" s="208"/>
      <c r="D212" s="209">
        <v>80101</v>
      </c>
      <c r="E212" s="210"/>
      <c r="F212" s="255" t="s">
        <v>80</v>
      </c>
      <c r="G212" s="256">
        <f>SUM(G213:G236)</f>
        <v>4750773</v>
      </c>
      <c r="H212" s="250">
        <f>SUM(H213:H236)</f>
        <v>6676366</v>
      </c>
      <c r="I212" s="250">
        <f>SUM(I213:I236)</f>
        <v>31.072576801388767</v>
      </c>
      <c r="J212" s="250">
        <f>SUM(J213:J236)</f>
        <v>3473829.8600000013</v>
      </c>
      <c r="K212" s="99">
        <f t="shared" si="8"/>
        <v>0.520317469114186</v>
      </c>
    </row>
    <row r="213" spans="2:11" s="5" customFormat="1" ht="16.5" customHeight="1">
      <c r="B213" s="225"/>
      <c r="C213" s="208"/>
      <c r="D213" s="209"/>
      <c r="E213" s="227">
        <v>3020</v>
      </c>
      <c r="F213" s="257" t="s">
        <v>145</v>
      </c>
      <c r="G213" s="258">
        <v>215000</v>
      </c>
      <c r="H213" s="236">
        <v>269400</v>
      </c>
      <c r="I213" s="86">
        <f t="shared" si="7"/>
        <v>1.2530232558139536</v>
      </c>
      <c r="J213" s="252">
        <v>149795.45</v>
      </c>
      <c r="K213" s="98">
        <f t="shared" si="8"/>
        <v>0.5560335931700074</v>
      </c>
    </row>
    <row r="214" spans="2:11" s="4" customFormat="1" ht="15" customHeight="1">
      <c r="B214" s="225"/>
      <c r="C214" s="208"/>
      <c r="D214" s="209"/>
      <c r="E214" s="227">
        <v>4010</v>
      </c>
      <c r="F214" s="257" t="s">
        <v>56</v>
      </c>
      <c r="G214" s="228">
        <v>2614500</v>
      </c>
      <c r="H214" s="236">
        <v>3801500</v>
      </c>
      <c r="I214" s="86">
        <f t="shared" si="7"/>
        <v>1.4540065021992732</v>
      </c>
      <c r="J214" s="252">
        <v>1966249.81</v>
      </c>
      <c r="K214" s="98">
        <f t="shared" si="8"/>
        <v>0.517229990793108</v>
      </c>
    </row>
    <row r="215" spans="2:11" s="5" customFormat="1" ht="15.75">
      <c r="B215" s="225"/>
      <c r="C215" s="208"/>
      <c r="D215" s="209"/>
      <c r="E215" s="227">
        <v>4040</v>
      </c>
      <c r="F215" s="257" t="s">
        <v>29</v>
      </c>
      <c r="G215" s="258">
        <v>200908</v>
      </c>
      <c r="H215" s="236">
        <v>317900</v>
      </c>
      <c r="I215" s="86">
        <f t="shared" si="7"/>
        <v>1.5823162840703207</v>
      </c>
      <c r="J215" s="252">
        <v>312934.08</v>
      </c>
      <c r="K215" s="98">
        <f t="shared" si="8"/>
        <v>0.9843789871028625</v>
      </c>
    </row>
    <row r="216" spans="2:11" s="5" customFormat="1" ht="15.75">
      <c r="B216" s="225"/>
      <c r="C216" s="208"/>
      <c r="D216" s="209"/>
      <c r="E216" s="227">
        <v>4110</v>
      </c>
      <c r="F216" s="257" t="s">
        <v>58</v>
      </c>
      <c r="G216" s="228">
        <v>547600</v>
      </c>
      <c r="H216" s="236">
        <v>690000</v>
      </c>
      <c r="I216" s="86">
        <f t="shared" si="7"/>
        <v>1.2600438276113952</v>
      </c>
      <c r="J216" s="252">
        <v>374593.33</v>
      </c>
      <c r="K216" s="98">
        <f t="shared" si="8"/>
        <v>0.5428888840579711</v>
      </c>
    </row>
    <row r="217" spans="2:11" s="5" customFormat="1" ht="15.75">
      <c r="B217" s="225"/>
      <c r="C217" s="208"/>
      <c r="D217" s="209"/>
      <c r="E217" s="227">
        <v>4120</v>
      </c>
      <c r="F217" s="257" t="s">
        <v>59</v>
      </c>
      <c r="G217" s="228">
        <v>74700</v>
      </c>
      <c r="H217" s="236">
        <v>110000</v>
      </c>
      <c r="I217" s="86">
        <f t="shared" si="7"/>
        <v>1.4725568942436413</v>
      </c>
      <c r="J217" s="252">
        <v>55611.2</v>
      </c>
      <c r="K217" s="98">
        <f t="shared" si="8"/>
        <v>0.5055563636363636</v>
      </c>
    </row>
    <row r="218" spans="2:11" s="5" customFormat="1" ht="15.75">
      <c r="B218" s="225"/>
      <c r="C218" s="208"/>
      <c r="D218" s="209"/>
      <c r="E218" s="227">
        <v>4170</v>
      </c>
      <c r="F218" s="257" t="s">
        <v>158</v>
      </c>
      <c r="G218" s="228">
        <v>9200</v>
      </c>
      <c r="H218" s="236">
        <v>28400</v>
      </c>
      <c r="I218" s="86">
        <f t="shared" si="7"/>
        <v>3.0869565217391304</v>
      </c>
      <c r="J218" s="252">
        <v>13459.23</v>
      </c>
      <c r="K218" s="98">
        <f t="shared" si="8"/>
        <v>0.47391654929577465</v>
      </c>
    </row>
    <row r="219" spans="2:11" s="5" customFormat="1" ht="15.75">
      <c r="B219" s="225"/>
      <c r="C219" s="208"/>
      <c r="D219" s="209"/>
      <c r="E219" s="227">
        <v>4177</v>
      </c>
      <c r="F219" s="257" t="s">
        <v>158</v>
      </c>
      <c r="G219" s="228"/>
      <c r="H219" s="236">
        <v>149940</v>
      </c>
      <c r="I219" s="86"/>
      <c r="J219" s="252">
        <v>63070</v>
      </c>
      <c r="K219" s="98">
        <f t="shared" si="8"/>
        <v>0.42063492063492064</v>
      </c>
    </row>
    <row r="220" spans="2:11" s="5" customFormat="1" ht="15.75">
      <c r="B220" s="225"/>
      <c r="C220" s="208"/>
      <c r="D220" s="209"/>
      <c r="E220" s="227">
        <v>4179</v>
      </c>
      <c r="F220" s="257" t="s">
        <v>158</v>
      </c>
      <c r="G220" s="228"/>
      <c r="H220" s="236">
        <v>26460</v>
      </c>
      <c r="I220" s="86"/>
      <c r="J220" s="252">
        <v>11130</v>
      </c>
      <c r="K220" s="98">
        <f t="shared" si="8"/>
        <v>0.42063492063492064</v>
      </c>
    </row>
    <row r="221" spans="2:11" s="5" customFormat="1" ht="15.75">
      <c r="B221" s="225"/>
      <c r="C221" s="208"/>
      <c r="D221" s="209"/>
      <c r="E221" s="227">
        <v>4210</v>
      </c>
      <c r="F221" s="257" t="s">
        <v>15</v>
      </c>
      <c r="G221" s="228">
        <v>440589</v>
      </c>
      <c r="H221" s="236">
        <v>313260</v>
      </c>
      <c r="I221" s="86">
        <f t="shared" si="7"/>
        <v>0.7110027712902501</v>
      </c>
      <c r="J221" s="252">
        <v>189323.44</v>
      </c>
      <c r="K221" s="98">
        <f t="shared" si="8"/>
        <v>0.6043651918534125</v>
      </c>
    </row>
    <row r="222" spans="2:11" s="5" customFormat="1" ht="21" customHeight="1">
      <c r="B222" s="225"/>
      <c r="C222" s="208"/>
      <c r="D222" s="209"/>
      <c r="E222" s="227">
        <v>4240</v>
      </c>
      <c r="F222" s="257" t="s">
        <v>116</v>
      </c>
      <c r="G222" s="258">
        <v>4850</v>
      </c>
      <c r="H222" s="236">
        <v>7800</v>
      </c>
      <c r="I222" s="86">
        <f t="shared" si="7"/>
        <v>1.6082474226804124</v>
      </c>
      <c r="J222" s="252">
        <v>2087.81</v>
      </c>
      <c r="K222" s="98">
        <f t="shared" si="8"/>
        <v>0.2676679487179487</v>
      </c>
    </row>
    <row r="223" spans="2:11" s="5" customFormat="1" ht="20.25" customHeight="1">
      <c r="B223" s="225"/>
      <c r="C223" s="208"/>
      <c r="D223" s="209"/>
      <c r="E223" s="227">
        <v>4247</v>
      </c>
      <c r="F223" s="257" t="s">
        <v>116</v>
      </c>
      <c r="G223" s="258"/>
      <c r="H223" s="236">
        <v>72484.6</v>
      </c>
      <c r="I223" s="86"/>
      <c r="J223" s="252">
        <v>61684.98</v>
      </c>
      <c r="K223" s="98">
        <f t="shared" si="8"/>
        <v>0.8510080761982545</v>
      </c>
    </row>
    <row r="224" spans="2:11" s="5" customFormat="1" ht="18" customHeight="1">
      <c r="B224" s="225"/>
      <c r="C224" s="208"/>
      <c r="D224" s="209"/>
      <c r="E224" s="227">
        <v>4249</v>
      </c>
      <c r="F224" s="257" t="s">
        <v>116</v>
      </c>
      <c r="G224" s="258"/>
      <c r="H224" s="236">
        <v>12791.4</v>
      </c>
      <c r="I224" s="86"/>
      <c r="J224" s="252">
        <v>10897.35</v>
      </c>
      <c r="K224" s="98">
        <f t="shared" si="8"/>
        <v>0.8519278577794456</v>
      </c>
    </row>
    <row r="225" spans="2:11" s="5" customFormat="1" ht="15.75">
      <c r="B225" s="225"/>
      <c r="C225" s="208"/>
      <c r="D225" s="209"/>
      <c r="E225" s="227">
        <v>4260</v>
      </c>
      <c r="F225" s="257" t="s">
        <v>37</v>
      </c>
      <c r="G225" s="258">
        <v>63950</v>
      </c>
      <c r="H225" s="236">
        <v>74100</v>
      </c>
      <c r="I225" s="86">
        <f t="shared" si="7"/>
        <v>1.158717748240813</v>
      </c>
      <c r="J225" s="252">
        <v>30584.71</v>
      </c>
      <c r="K225" s="98">
        <f t="shared" si="8"/>
        <v>0.41274912280701753</v>
      </c>
    </row>
    <row r="226" spans="2:11" s="5" customFormat="1" ht="15.75">
      <c r="B226" s="225"/>
      <c r="C226" s="208"/>
      <c r="D226" s="209"/>
      <c r="E226" s="227">
        <v>4270</v>
      </c>
      <c r="F226" s="257" t="s">
        <v>39</v>
      </c>
      <c r="G226" s="258">
        <v>4000</v>
      </c>
      <c r="H226" s="236">
        <v>39300</v>
      </c>
      <c r="I226" s="86">
        <f t="shared" si="7"/>
        <v>9.825</v>
      </c>
      <c r="J226" s="252">
        <v>11117.2</v>
      </c>
      <c r="K226" s="98">
        <f t="shared" si="8"/>
        <v>0.28288040712468193</v>
      </c>
    </row>
    <row r="227" spans="2:11" s="5" customFormat="1" ht="15.75">
      <c r="B227" s="225"/>
      <c r="C227" s="208"/>
      <c r="D227" s="209"/>
      <c r="E227" s="227">
        <v>4280</v>
      </c>
      <c r="F227" s="257" t="s">
        <v>117</v>
      </c>
      <c r="G227" s="258">
        <v>4000</v>
      </c>
      <c r="H227" s="236">
        <v>4940</v>
      </c>
      <c r="I227" s="86">
        <f t="shared" si="7"/>
        <v>1.235</v>
      </c>
      <c r="J227" s="252">
        <v>279</v>
      </c>
      <c r="K227" s="98">
        <f t="shared" si="8"/>
        <v>0.056477732793522264</v>
      </c>
    </row>
    <row r="228" spans="2:11" s="5" customFormat="1" ht="15.75">
      <c r="B228" s="225"/>
      <c r="C228" s="208"/>
      <c r="D228" s="209"/>
      <c r="E228" s="227">
        <v>4300</v>
      </c>
      <c r="F228" s="257" t="s">
        <v>7</v>
      </c>
      <c r="G228" s="258">
        <v>54000</v>
      </c>
      <c r="H228" s="236">
        <v>39280</v>
      </c>
      <c r="I228" s="86">
        <f t="shared" si="7"/>
        <v>0.7274074074074074</v>
      </c>
      <c r="J228" s="252">
        <v>21546.12</v>
      </c>
      <c r="K228" s="98">
        <f t="shared" si="8"/>
        <v>0.5485264765784114</v>
      </c>
    </row>
    <row r="229" spans="2:11" s="5" customFormat="1" ht="15.75">
      <c r="B229" s="225"/>
      <c r="C229" s="208"/>
      <c r="D229" s="209"/>
      <c r="E229" s="227">
        <v>4350</v>
      </c>
      <c r="F229" s="221" t="s">
        <v>197</v>
      </c>
      <c r="G229" s="258"/>
      <c r="H229" s="236">
        <v>5700</v>
      </c>
      <c r="I229" s="86"/>
      <c r="J229" s="252">
        <v>2476.49</v>
      </c>
      <c r="K229" s="98">
        <f t="shared" si="8"/>
        <v>0.43447192982456134</v>
      </c>
    </row>
    <row r="230" spans="2:11" s="5" customFormat="1" ht="31.5">
      <c r="B230" s="225"/>
      <c r="C230" s="208"/>
      <c r="D230" s="209"/>
      <c r="E230" s="227">
        <v>4370</v>
      </c>
      <c r="F230" s="96" t="s">
        <v>174</v>
      </c>
      <c r="G230" s="258"/>
      <c r="H230" s="236">
        <v>10700</v>
      </c>
      <c r="I230" s="86"/>
      <c r="J230" s="252">
        <v>5403.66</v>
      </c>
      <c r="K230" s="98">
        <f t="shared" si="8"/>
        <v>0.5050149532710281</v>
      </c>
    </row>
    <row r="231" spans="2:11" s="5" customFormat="1" ht="17.25" customHeight="1">
      <c r="B231" s="225"/>
      <c r="C231" s="208"/>
      <c r="D231" s="209"/>
      <c r="E231" s="227">
        <v>4410</v>
      </c>
      <c r="F231" s="257" t="s">
        <v>41</v>
      </c>
      <c r="G231" s="258">
        <v>2000</v>
      </c>
      <c r="H231" s="236">
        <v>3700</v>
      </c>
      <c r="I231" s="86">
        <f t="shared" si="7"/>
        <v>1.85</v>
      </c>
      <c r="J231" s="252">
        <v>963</v>
      </c>
      <c r="K231" s="98">
        <f t="shared" si="8"/>
        <v>0.2602702702702703</v>
      </c>
    </row>
    <row r="232" spans="2:11" s="5" customFormat="1" ht="15.75">
      <c r="B232" s="225"/>
      <c r="C232" s="208"/>
      <c r="D232" s="209"/>
      <c r="E232" s="227">
        <v>4430</v>
      </c>
      <c r="F232" s="257" t="s">
        <v>43</v>
      </c>
      <c r="G232" s="258">
        <v>6500</v>
      </c>
      <c r="H232" s="236">
        <v>7700</v>
      </c>
      <c r="I232" s="86">
        <f aca="true" t="shared" si="9" ref="I232:I304">H232/G232</f>
        <v>1.1846153846153846</v>
      </c>
      <c r="J232" s="252">
        <v>1560</v>
      </c>
      <c r="K232" s="98">
        <f t="shared" si="8"/>
        <v>0.2025974025974026</v>
      </c>
    </row>
    <row r="233" spans="2:11" s="5" customFormat="1" ht="15.75">
      <c r="B233" s="225"/>
      <c r="C233" s="208"/>
      <c r="D233" s="209"/>
      <c r="E233" s="227">
        <v>4440</v>
      </c>
      <c r="F233" s="257" t="s">
        <v>45</v>
      </c>
      <c r="G233" s="228">
        <v>228976</v>
      </c>
      <c r="H233" s="236">
        <v>250100</v>
      </c>
      <c r="I233" s="86">
        <f t="shared" si="9"/>
        <v>1.0922542100482147</v>
      </c>
      <c r="J233" s="252">
        <v>187950</v>
      </c>
      <c r="K233" s="98">
        <f t="shared" si="8"/>
        <v>0.751499400239904</v>
      </c>
    </row>
    <row r="234" spans="2:11" s="5" customFormat="1" ht="15.75">
      <c r="B234" s="225"/>
      <c r="C234" s="208"/>
      <c r="D234" s="209"/>
      <c r="E234" s="227">
        <v>4580</v>
      </c>
      <c r="F234" s="221" t="s">
        <v>220</v>
      </c>
      <c r="G234" s="228"/>
      <c r="H234" s="236">
        <v>60</v>
      </c>
      <c r="I234" s="86"/>
      <c r="J234" s="252">
        <v>52</v>
      </c>
      <c r="K234" s="98">
        <f t="shared" si="8"/>
        <v>0.8666666666666667</v>
      </c>
    </row>
    <row r="235" spans="2:11" s="5" customFormat="1" ht="31.5">
      <c r="B235" s="225"/>
      <c r="C235" s="208"/>
      <c r="D235" s="209"/>
      <c r="E235" s="227">
        <v>4700</v>
      </c>
      <c r="F235" s="46" t="s">
        <v>177</v>
      </c>
      <c r="G235" s="228"/>
      <c r="H235" s="236">
        <v>850</v>
      </c>
      <c r="I235" s="86"/>
      <c r="J235" s="252">
        <v>200</v>
      </c>
      <c r="K235" s="98">
        <f t="shared" si="8"/>
        <v>0.23529411764705882</v>
      </c>
    </row>
    <row r="236" spans="1:11" s="5" customFormat="1" ht="18.75" customHeight="1">
      <c r="A236" s="30"/>
      <c r="B236" s="225"/>
      <c r="C236" s="225"/>
      <c r="D236" s="226"/>
      <c r="E236" s="227">
        <v>6050</v>
      </c>
      <c r="F236" s="257" t="s">
        <v>21</v>
      </c>
      <c r="G236" s="228">
        <v>280000</v>
      </c>
      <c r="H236" s="236">
        <v>440000</v>
      </c>
      <c r="I236" s="86">
        <f t="shared" si="9"/>
        <v>1.5714285714285714</v>
      </c>
      <c r="J236" s="252">
        <v>861</v>
      </c>
      <c r="K236" s="98">
        <f t="shared" si="8"/>
        <v>0.001956818181818182</v>
      </c>
    </row>
    <row r="237" spans="1:11" s="5" customFormat="1" ht="9" customHeight="1" hidden="1">
      <c r="A237" s="30"/>
      <c r="B237" s="225"/>
      <c r="C237" s="225"/>
      <c r="D237" s="226"/>
      <c r="E237" s="227"/>
      <c r="F237" s="257"/>
      <c r="G237" s="228"/>
      <c r="H237" s="236"/>
      <c r="I237" s="86" t="e">
        <f t="shared" si="9"/>
        <v>#DIV/0!</v>
      </c>
      <c r="J237" s="252"/>
      <c r="K237" s="98" t="e">
        <f t="shared" si="8"/>
        <v>#DIV/0!</v>
      </c>
    </row>
    <row r="238" spans="1:11" s="5" customFormat="1" ht="15" customHeight="1">
      <c r="A238" s="30"/>
      <c r="B238" s="225"/>
      <c r="C238" s="225"/>
      <c r="D238" s="226"/>
      <c r="E238" s="227"/>
      <c r="F238" s="257"/>
      <c r="G238" s="228"/>
      <c r="H238" s="236"/>
      <c r="I238" s="86"/>
      <c r="J238" s="252"/>
      <c r="K238" s="98"/>
    </row>
    <row r="239" spans="1:11" s="5" customFormat="1" ht="31.5">
      <c r="A239" s="30"/>
      <c r="B239" s="225"/>
      <c r="C239" s="225"/>
      <c r="D239" s="226">
        <v>80103</v>
      </c>
      <c r="E239" s="227"/>
      <c r="F239" s="255" t="s">
        <v>81</v>
      </c>
      <c r="G239" s="259">
        <f>SUM(G240:G251)</f>
        <v>341600</v>
      </c>
      <c r="H239" s="250">
        <f>SUM(H240:H251)</f>
        <v>605020</v>
      </c>
      <c r="I239" s="86">
        <f t="shared" si="9"/>
        <v>1.771135831381733</v>
      </c>
      <c r="J239" s="250">
        <f>SUM(J240:J251)</f>
        <v>332267.17999999993</v>
      </c>
      <c r="K239" s="95">
        <f t="shared" si="8"/>
        <v>0.5491837955770056</v>
      </c>
    </row>
    <row r="240" spans="2:11" s="5" customFormat="1" ht="15.75" customHeight="1">
      <c r="B240" s="225"/>
      <c r="C240" s="221"/>
      <c r="D240" s="209"/>
      <c r="E240" s="227">
        <v>3020</v>
      </c>
      <c r="F240" s="257" t="s">
        <v>145</v>
      </c>
      <c r="G240" s="258">
        <v>26200</v>
      </c>
      <c r="H240" s="236">
        <v>43050</v>
      </c>
      <c r="I240" s="86">
        <f t="shared" si="9"/>
        <v>1.6431297709923665</v>
      </c>
      <c r="J240" s="252">
        <v>19497.34</v>
      </c>
      <c r="K240" s="98">
        <f t="shared" si="8"/>
        <v>0.4528998838559814</v>
      </c>
    </row>
    <row r="241" spans="2:11" s="5" customFormat="1" ht="15.75">
      <c r="B241" s="225"/>
      <c r="C241" s="208"/>
      <c r="D241" s="209"/>
      <c r="E241" s="227">
        <v>4010</v>
      </c>
      <c r="F241" s="257" t="s">
        <v>56</v>
      </c>
      <c r="G241" s="258">
        <v>223000</v>
      </c>
      <c r="H241" s="236">
        <v>406000</v>
      </c>
      <c r="I241" s="86">
        <f t="shared" si="9"/>
        <v>1.8206278026905829</v>
      </c>
      <c r="J241" s="252">
        <v>210051.52</v>
      </c>
      <c r="K241" s="98">
        <f t="shared" si="8"/>
        <v>0.5173682758620689</v>
      </c>
    </row>
    <row r="242" spans="2:11" s="5" customFormat="1" ht="15.75">
      <c r="B242" s="225"/>
      <c r="C242" s="208"/>
      <c r="D242" s="209"/>
      <c r="E242" s="227">
        <v>4040</v>
      </c>
      <c r="F242" s="257" t="s">
        <v>29</v>
      </c>
      <c r="G242" s="260">
        <v>19373</v>
      </c>
      <c r="H242" s="236">
        <v>32600</v>
      </c>
      <c r="I242" s="86">
        <f t="shared" si="9"/>
        <v>1.6827543488360088</v>
      </c>
      <c r="J242" s="252">
        <v>30540.45</v>
      </c>
      <c r="K242" s="98">
        <f t="shared" si="8"/>
        <v>0.9368236196319019</v>
      </c>
    </row>
    <row r="243" spans="2:11" s="5" customFormat="1" ht="15.75">
      <c r="B243" s="225"/>
      <c r="C243" s="221"/>
      <c r="D243" s="209"/>
      <c r="E243" s="227">
        <v>4110</v>
      </c>
      <c r="F243" s="257" t="s">
        <v>58</v>
      </c>
      <c r="G243" s="261">
        <v>47700</v>
      </c>
      <c r="H243" s="236">
        <v>69400</v>
      </c>
      <c r="I243" s="86">
        <f t="shared" si="9"/>
        <v>1.4549266247379455</v>
      </c>
      <c r="J243" s="252">
        <v>39548.43</v>
      </c>
      <c r="K243" s="98">
        <f t="shared" si="8"/>
        <v>0.5698621037463977</v>
      </c>
    </row>
    <row r="244" spans="2:11" s="5" customFormat="1" ht="15.75">
      <c r="B244" s="225"/>
      <c r="C244" s="208"/>
      <c r="D244" s="209"/>
      <c r="E244" s="227">
        <v>4120</v>
      </c>
      <c r="F244" s="257" t="s">
        <v>59</v>
      </c>
      <c r="G244" s="258">
        <v>6827</v>
      </c>
      <c r="H244" s="236">
        <v>11150</v>
      </c>
      <c r="I244" s="86">
        <f t="shared" si="9"/>
        <v>1.6332210341291928</v>
      </c>
      <c r="J244" s="252">
        <v>6184.49</v>
      </c>
      <c r="K244" s="98">
        <f t="shared" si="8"/>
        <v>0.5546627802690582</v>
      </c>
    </row>
    <row r="245" spans="2:11" s="5" customFormat="1" ht="15.75">
      <c r="B245" s="128"/>
      <c r="C245" s="262"/>
      <c r="D245" s="263"/>
      <c r="E245" s="264">
        <v>4210</v>
      </c>
      <c r="F245" s="265" t="s">
        <v>15</v>
      </c>
      <c r="G245" s="266">
        <v>900</v>
      </c>
      <c r="H245" s="236">
        <v>3100</v>
      </c>
      <c r="I245" s="86">
        <f t="shared" si="9"/>
        <v>3.4444444444444446</v>
      </c>
      <c r="J245" s="252">
        <v>721.11</v>
      </c>
      <c r="K245" s="98">
        <f t="shared" si="8"/>
        <v>0.23261612903225806</v>
      </c>
    </row>
    <row r="246" spans="2:11" s="5" customFormat="1" ht="31.5">
      <c r="B246" s="128"/>
      <c r="C246" s="262"/>
      <c r="D246" s="263"/>
      <c r="E246" s="264" t="s">
        <v>82</v>
      </c>
      <c r="F246" s="265" t="s">
        <v>127</v>
      </c>
      <c r="G246" s="266">
        <v>2600</v>
      </c>
      <c r="H246" s="236">
        <v>1900</v>
      </c>
      <c r="I246" s="86">
        <f t="shared" si="9"/>
        <v>0.7307692307692307</v>
      </c>
      <c r="J246" s="267">
        <v>287.99</v>
      </c>
      <c r="K246" s="98">
        <f t="shared" si="8"/>
        <v>0.15157368421052633</v>
      </c>
    </row>
    <row r="247" spans="2:11" s="5" customFormat="1" ht="15.75">
      <c r="B247" s="128"/>
      <c r="C247" s="262"/>
      <c r="D247" s="263"/>
      <c r="E247" s="264" t="s">
        <v>36</v>
      </c>
      <c r="F247" s="265" t="s">
        <v>37</v>
      </c>
      <c r="G247" s="266"/>
      <c r="H247" s="236">
        <v>8100</v>
      </c>
      <c r="I247" s="86"/>
      <c r="J247" s="267">
        <v>3835.85</v>
      </c>
      <c r="K247" s="98">
        <f t="shared" si="8"/>
        <v>0.4735617283950617</v>
      </c>
    </row>
    <row r="248" spans="2:11" s="5" customFormat="1" ht="15.75">
      <c r="B248" s="128"/>
      <c r="C248" s="262"/>
      <c r="D248" s="263"/>
      <c r="E248" s="264" t="s">
        <v>136</v>
      </c>
      <c r="F248" s="257" t="s">
        <v>117</v>
      </c>
      <c r="G248" s="266">
        <v>0</v>
      </c>
      <c r="H248" s="236">
        <v>420</v>
      </c>
      <c r="I248" s="86">
        <v>0</v>
      </c>
      <c r="J248" s="252">
        <v>0</v>
      </c>
      <c r="K248" s="98">
        <f t="shared" si="8"/>
        <v>0</v>
      </c>
    </row>
    <row r="249" spans="2:11" s="5" customFormat="1" ht="15.75">
      <c r="B249" s="128"/>
      <c r="C249" s="262"/>
      <c r="D249" s="263"/>
      <c r="E249" s="264" t="s">
        <v>6</v>
      </c>
      <c r="F249" s="257" t="s">
        <v>7</v>
      </c>
      <c r="G249" s="266"/>
      <c r="H249" s="236">
        <v>300</v>
      </c>
      <c r="I249" s="86"/>
      <c r="J249" s="252">
        <v>0</v>
      </c>
      <c r="K249" s="98">
        <f t="shared" si="8"/>
        <v>0</v>
      </c>
    </row>
    <row r="250" spans="2:11" s="5" customFormat="1" ht="15.75">
      <c r="B250" s="128"/>
      <c r="C250" s="262"/>
      <c r="D250" s="263"/>
      <c r="E250" s="264" t="s">
        <v>40</v>
      </c>
      <c r="F250" s="265" t="s">
        <v>41</v>
      </c>
      <c r="G250" s="266">
        <v>0</v>
      </c>
      <c r="H250" s="236">
        <v>1050</v>
      </c>
      <c r="I250" s="86"/>
      <c r="J250" s="252">
        <v>0</v>
      </c>
      <c r="K250" s="98">
        <f aca="true" t="shared" si="10" ref="K250:K311">J250/H250</f>
        <v>0</v>
      </c>
    </row>
    <row r="251" spans="2:11" s="6" customFormat="1" ht="22.5" customHeight="1">
      <c r="B251" s="128"/>
      <c r="C251" s="268"/>
      <c r="D251" s="269"/>
      <c r="E251" s="264">
        <v>4440</v>
      </c>
      <c r="F251" s="265" t="s">
        <v>45</v>
      </c>
      <c r="G251" s="266">
        <v>15000</v>
      </c>
      <c r="H251" s="236">
        <v>27950</v>
      </c>
      <c r="I251" s="86">
        <f t="shared" si="9"/>
        <v>1.8633333333333333</v>
      </c>
      <c r="J251" s="252">
        <v>21600</v>
      </c>
      <c r="K251" s="98">
        <f t="shared" si="10"/>
        <v>0.7728085867620751</v>
      </c>
    </row>
    <row r="252" spans="2:11" s="6" customFormat="1" ht="20.25" customHeight="1">
      <c r="B252" s="225"/>
      <c r="C252" s="208"/>
      <c r="D252" s="209">
        <v>80104</v>
      </c>
      <c r="E252" s="227"/>
      <c r="F252" s="255" t="s">
        <v>96</v>
      </c>
      <c r="G252" s="270">
        <v>359490</v>
      </c>
      <c r="H252" s="250">
        <f>SUM(H253:H279)</f>
        <v>1149283</v>
      </c>
      <c r="I252" s="86">
        <f t="shared" si="9"/>
        <v>3.1969818353778963</v>
      </c>
      <c r="J252" s="250">
        <f>SUM(J253:J278)</f>
        <v>293218.86999999994</v>
      </c>
      <c r="K252" s="95">
        <f t="shared" si="10"/>
        <v>0.2551319996902416</v>
      </c>
    </row>
    <row r="253" spans="2:11" s="6" customFormat="1" ht="15.75" customHeight="1">
      <c r="B253" s="225"/>
      <c r="C253" s="208"/>
      <c r="D253" s="209"/>
      <c r="E253" s="227">
        <v>3020</v>
      </c>
      <c r="F253" s="257" t="s">
        <v>145</v>
      </c>
      <c r="G253" s="266">
        <v>10650</v>
      </c>
      <c r="H253" s="236">
        <v>17426</v>
      </c>
      <c r="I253" s="86">
        <f t="shared" si="9"/>
        <v>1.636244131455399</v>
      </c>
      <c r="J253" s="252">
        <v>8657.82</v>
      </c>
      <c r="K253" s="98">
        <f t="shared" si="10"/>
        <v>0.4968334672328704</v>
      </c>
    </row>
    <row r="254" spans="2:11" s="6" customFormat="1" ht="15.75">
      <c r="B254" s="225"/>
      <c r="C254" s="208"/>
      <c r="D254" s="209"/>
      <c r="E254" s="227">
        <v>4010</v>
      </c>
      <c r="F254" s="257" t="s">
        <v>56</v>
      </c>
      <c r="G254" s="266">
        <v>212667</v>
      </c>
      <c r="H254" s="236">
        <v>355000</v>
      </c>
      <c r="I254" s="86">
        <f t="shared" si="9"/>
        <v>1.6692763804445447</v>
      </c>
      <c r="J254" s="252">
        <v>172836.56</v>
      </c>
      <c r="K254" s="98">
        <f t="shared" si="10"/>
        <v>0.48686354929577463</v>
      </c>
    </row>
    <row r="255" spans="2:11" s="6" customFormat="1" ht="15.75">
      <c r="B255" s="225"/>
      <c r="C255" s="208"/>
      <c r="D255" s="209"/>
      <c r="E255" s="227">
        <v>4040</v>
      </c>
      <c r="F255" s="257" t="s">
        <v>29</v>
      </c>
      <c r="G255" s="266">
        <v>17800</v>
      </c>
      <c r="H255" s="236">
        <v>27100</v>
      </c>
      <c r="I255" s="86">
        <f t="shared" si="9"/>
        <v>1.5224719101123596</v>
      </c>
      <c r="J255" s="252">
        <v>26748.24</v>
      </c>
      <c r="K255" s="98">
        <f t="shared" si="10"/>
        <v>0.987019926199262</v>
      </c>
    </row>
    <row r="256" spans="2:11" s="6" customFormat="1" ht="15.75">
      <c r="B256" s="225"/>
      <c r="C256" s="208"/>
      <c r="D256" s="209"/>
      <c r="E256" s="227">
        <v>4110</v>
      </c>
      <c r="F256" s="257" t="s">
        <v>58</v>
      </c>
      <c r="G256" s="266">
        <v>39355</v>
      </c>
      <c r="H256" s="236">
        <v>49700</v>
      </c>
      <c r="I256" s="86">
        <f t="shared" si="9"/>
        <v>1.26286367678821</v>
      </c>
      <c r="J256" s="252">
        <v>30717.34</v>
      </c>
      <c r="K256" s="98">
        <f t="shared" si="10"/>
        <v>0.6180551307847083</v>
      </c>
    </row>
    <row r="257" spans="2:11" s="6" customFormat="1" ht="15.75">
      <c r="B257" s="225"/>
      <c r="C257" s="208"/>
      <c r="D257" s="209"/>
      <c r="E257" s="227">
        <v>4120</v>
      </c>
      <c r="F257" s="257" t="s">
        <v>59</v>
      </c>
      <c r="G257" s="266">
        <v>5438</v>
      </c>
      <c r="H257" s="236">
        <v>9217</v>
      </c>
      <c r="I257" s="86">
        <f t="shared" si="9"/>
        <v>1.6949246046340567</v>
      </c>
      <c r="J257" s="252">
        <v>4496.43</v>
      </c>
      <c r="K257" s="98">
        <f t="shared" si="10"/>
        <v>0.4878409460778996</v>
      </c>
    </row>
    <row r="258" spans="2:11" s="6" customFormat="1" ht="15.75">
      <c r="B258" s="225"/>
      <c r="C258" s="208"/>
      <c r="D258" s="209"/>
      <c r="E258" s="227">
        <v>4170</v>
      </c>
      <c r="F258" s="257" t="s">
        <v>152</v>
      </c>
      <c r="G258" s="266"/>
      <c r="H258" s="236">
        <v>300</v>
      </c>
      <c r="I258" s="86"/>
      <c r="J258" s="252">
        <v>201</v>
      </c>
      <c r="K258" s="98">
        <f t="shared" si="10"/>
        <v>0.67</v>
      </c>
    </row>
    <row r="259" spans="2:11" s="6" customFormat="1" ht="15.75">
      <c r="B259" s="225"/>
      <c r="C259" s="208"/>
      <c r="D259" s="209"/>
      <c r="E259" s="227">
        <v>4210</v>
      </c>
      <c r="F259" s="257" t="s">
        <v>15</v>
      </c>
      <c r="G259" s="266">
        <v>11025</v>
      </c>
      <c r="H259" s="236">
        <v>19000</v>
      </c>
      <c r="I259" s="86">
        <f t="shared" si="9"/>
        <v>1.7233560090702948</v>
      </c>
      <c r="J259" s="252">
        <v>5459.46</v>
      </c>
      <c r="K259" s="98">
        <f t="shared" si="10"/>
        <v>0.28734</v>
      </c>
    </row>
    <row r="260" spans="2:11" s="6" customFormat="1" ht="15.75">
      <c r="B260" s="225"/>
      <c r="C260" s="208"/>
      <c r="D260" s="209"/>
      <c r="E260" s="227">
        <v>4220</v>
      </c>
      <c r="F260" s="257" t="s">
        <v>121</v>
      </c>
      <c r="G260" s="266">
        <v>39000</v>
      </c>
      <c r="H260" s="236">
        <v>44000</v>
      </c>
      <c r="I260" s="86">
        <f t="shared" si="9"/>
        <v>1.1282051282051282</v>
      </c>
      <c r="J260" s="252">
        <v>18150.55</v>
      </c>
      <c r="K260" s="98">
        <f t="shared" si="10"/>
        <v>0.4125125</v>
      </c>
    </row>
    <row r="261" spans="2:11" s="6" customFormat="1" ht="18.75" customHeight="1">
      <c r="B261" s="225"/>
      <c r="C261" s="208"/>
      <c r="D261" s="209"/>
      <c r="E261" s="227">
        <v>4240</v>
      </c>
      <c r="F261" s="257" t="s">
        <v>122</v>
      </c>
      <c r="G261" s="266">
        <v>1000</v>
      </c>
      <c r="H261" s="236">
        <v>1200</v>
      </c>
      <c r="I261" s="86">
        <f t="shared" si="9"/>
        <v>1.2</v>
      </c>
      <c r="J261" s="252">
        <v>548.55</v>
      </c>
      <c r="K261" s="98">
        <f t="shared" si="10"/>
        <v>0.45712499999999995</v>
      </c>
    </row>
    <row r="262" spans="2:11" s="6" customFormat="1" ht="15.75">
      <c r="B262" s="225"/>
      <c r="C262" s="208"/>
      <c r="D262" s="209"/>
      <c r="E262" s="227">
        <v>4260</v>
      </c>
      <c r="F262" s="257" t="s">
        <v>37</v>
      </c>
      <c r="G262" s="266">
        <v>5000</v>
      </c>
      <c r="H262" s="236">
        <v>9000</v>
      </c>
      <c r="I262" s="86">
        <f t="shared" si="9"/>
        <v>1.8</v>
      </c>
      <c r="J262" s="252">
        <v>4441.3</v>
      </c>
      <c r="K262" s="98">
        <f t="shared" si="10"/>
        <v>0.4934777777777778</v>
      </c>
    </row>
    <row r="263" spans="2:11" s="6" customFormat="1" ht="15.75">
      <c r="B263" s="225"/>
      <c r="C263" s="208"/>
      <c r="D263" s="209"/>
      <c r="E263" s="227">
        <v>4270</v>
      </c>
      <c r="F263" s="225" t="s">
        <v>39</v>
      </c>
      <c r="G263" s="271"/>
      <c r="H263" s="236">
        <v>1500</v>
      </c>
      <c r="I263" s="130"/>
      <c r="J263" s="236">
        <v>0</v>
      </c>
      <c r="K263" s="98">
        <f t="shared" si="10"/>
        <v>0</v>
      </c>
    </row>
    <row r="264" spans="2:11" s="6" customFormat="1" ht="15.75">
      <c r="B264" s="225"/>
      <c r="C264" s="208"/>
      <c r="D264" s="209"/>
      <c r="E264" s="227">
        <v>4280</v>
      </c>
      <c r="F264" s="128" t="s">
        <v>117</v>
      </c>
      <c r="G264" s="271">
        <v>2000</v>
      </c>
      <c r="H264" s="272">
        <v>300</v>
      </c>
      <c r="I264" s="130">
        <v>0</v>
      </c>
      <c r="J264" s="272">
        <v>0</v>
      </c>
      <c r="K264" s="98">
        <f>J264/H264</f>
        <v>0</v>
      </c>
    </row>
    <row r="265" spans="2:11" s="6" customFormat="1" ht="15.75">
      <c r="B265" s="225"/>
      <c r="C265" s="208"/>
      <c r="D265" s="209"/>
      <c r="E265" s="227">
        <v>4300</v>
      </c>
      <c r="F265" s="257" t="s">
        <v>7</v>
      </c>
      <c r="G265" s="266">
        <v>3380</v>
      </c>
      <c r="H265" s="236">
        <v>6952</v>
      </c>
      <c r="I265" s="86">
        <f t="shared" si="9"/>
        <v>2.0568047337278106</v>
      </c>
      <c r="J265" s="252">
        <v>3753.31</v>
      </c>
      <c r="K265" s="98">
        <f t="shared" si="10"/>
        <v>0.5398892405063291</v>
      </c>
    </row>
    <row r="266" spans="2:11" s="6" customFormat="1" ht="15.75">
      <c r="B266" s="225"/>
      <c r="C266" s="208"/>
      <c r="D266" s="209"/>
      <c r="E266" s="227">
        <v>4350</v>
      </c>
      <c r="F266" s="96" t="s">
        <v>179</v>
      </c>
      <c r="G266" s="266"/>
      <c r="H266" s="236">
        <v>350</v>
      </c>
      <c r="I266" s="86"/>
      <c r="J266" s="252">
        <v>175.43</v>
      </c>
      <c r="K266" s="98">
        <f t="shared" si="10"/>
        <v>0.5012285714285715</v>
      </c>
    </row>
    <row r="267" spans="2:11" s="6" customFormat="1" ht="31.5">
      <c r="B267" s="225"/>
      <c r="C267" s="208"/>
      <c r="D267" s="209"/>
      <c r="E267" s="227">
        <v>4370</v>
      </c>
      <c r="F267" s="96" t="s">
        <v>174</v>
      </c>
      <c r="G267" s="266"/>
      <c r="H267" s="236">
        <v>1500</v>
      </c>
      <c r="I267" s="86"/>
      <c r="J267" s="252">
        <v>699.38</v>
      </c>
      <c r="K267" s="98">
        <f t="shared" si="10"/>
        <v>0.46625333333333335</v>
      </c>
    </row>
    <row r="268" spans="2:11" s="6" customFormat="1" ht="15.75">
      <c r="B268" s="225"/>
      <c r="C268" s="208"/>
      <c r="D268" s="209"/>
      <c r="E268" s="227">
        <v>4410</v>
      </c>
      <c r="F268" s="257" t="s">
        <v>41</v>
      </c>
      <c r="G268" s="266">
        <v>300</v>
      </c>
      <c r="H268" s="236">
        <v>450</v>
      </c>
      <c r="I268" s="86">
        <f t="shared" si="9"/>
        <v>1.5</v>
      </c>
      <c r="J268" s="252">
        <v>161</v>
      </c>
      <c r="K268" s="98">
        <f t="shared" si="10"/>
        <v>0.35777777777777775</v>
      </c>
    </row>
    <row r="269" spans="2:11" s="6" customFormat="1" ht="15.75">
      <c r="B269" s="225"/>
      <c r="C269" s="208"/>
      <c r="D269" s="209"/>
      <c r="E269" s="227">
        <v>4430</v>
      </c>
      <c r="F269" s="257" t="s">
        <v>43</v>
      </c>
      <c r="G269" s="266">
        <v>160</v>
      </c>
      <c r="H269" s="236">
        <v>300</v>
      </c>
      <c r="I269" s="86">
        <f t="shared" si="9"/>
        <v>1.875</v>
      </c>
      <c r="J269" s="252">
        <v>100</v>
      </c>
      <c r="K269" s="98">
        <f t="shared" si="10"/>
        <v>0.3333333333333333</v>
      </c>
    </row>
    <row r="270" spans="2:11" s="6" customFormat="1" ht="15.75">
      <c r="B270" s="244"/>
      <c r="C270" s="245"/>
      <c r="D270" s="209"/>
      <c r="E270" s="227">
        <v>4440</v>
      </c>
      <c r="F270" s="257" t="s">
        <v>45</v>
      </c>
      <c r="G270" s="266">
        <v>16675</v>
      </c>
      <c r="H270" s="236">
        <v>20488</v>
      </c>
      <c r="I270" s="86">
        <f t="shared" si="9"/>
        <v>1.228665667166417</v>
      </c>
      <c r="J270" s="252">
        <v>15600</v>
      </c>
      <c r="K270" s="98">
        <f t="shared" si="10"/>
        <v>0.7614213197969543</v>
      </c>
    </row>
    <row r="271" spans="2:11" s="6" customFormat="1" ht="15.75" hidden="1">
      <c r="B271" s="128"/>
      <c r="C271" s="262"/>
      <c r="D271" s="263"/>
      <c r="E271" s="264"/>
      <c r="F271" s="265"/>
      <c r="G271" s="266"/>
      <c r="H271" s="236"/>
      <c r="I271" s="86" t="e">
        <f t="shared" si="9"/>
        <v>#DIV/0!</v>
      </c>
      <c r="J271" s="252"/>
      <c r="K271" s="98" t="e">
        <f t="shared" si="10"/>
        <v>#DIV/0!</v>
      </c>
    </row>
    <row r="272" spans="2:11" s="6" customFormat="1" ht="15.75" hidden="1">
      <c r="B272" s="128"/>
      <c r="C272" s="262"/>
      <c r="D272" s="263"/>
      <c r="E272" s="264"/>
      <c r="F272" s="265"/>
      <c r="G272" s="266"/>
      <c r="H272" s="236"/>
      <c r="I272" s="86" t="e">
        <f t="shared" si="9"/>
        <v>#DIV/0!</v>
      </c>
      <c r="J272" s="252"/>
      <c r="K272" s="98" t="e">
        <f t="shared" si="10"/>
        <v>#DIV/0!</v>
      </c>
    </row>
    <row r="273" spans="2:11" s="6" customFormat="1" ht="15.75" hidden="1">
      <c r="B273" s="128"/>
      <c r="C273" s="262"/>
      <c r="D273" s="263"/>
      <c r="E273" s="264"/>
      <c r="F273" s="265"/>
      <c r="G273" s="266"/>
      <c r="H273" s="236"/>
      <c r="I273" s="86" t="e">
        <f t="shared" si="9"/>
        <v>#DIV/0!</v>
      </c>
      <c r="J273" s="252"/>
      <c r="K273" s="98" t="e">
        <f t="shared" si="10"/>
        <v>#DIV/0!</v>
      </c>
    </row>
    <row r="274" spans="2:11" s="6" customFormat="1" ht="15.75" hidden="1">
      <c r="B274" s="128"/>
      <c r="C274" s="262"/>
      <c r="D274" s="263"/>
      <c r="E274" s="264"/>
      <c r="F274" s="265"/>
      <c r="G274" s="266"/>
      <c r="H274" s="236"/>
      <c r="I274" s="86" t="e">
        <f t="shared" si="9"/>
        <v>#DIV/0!</v>
      </c>
      <c r="J274" s="252"/>
      <c r="K274" s="98" t="e">
        <f t="shared" si="10"/>
        <v>#DIV/0!</v>
      </c>
    </row>
    <row r="275" spans="2:11" s="6" customFormat="1" ht="15.75" hidden="1">
      <c r="B275" s="128"/>
      <c r="C275" s="262"/>
      <c r="D275" s="263"/>
      <c r="E275" s="264"/>
      <c r="F275" s="265"/>
      <c r="G275" s="266"/>
      <c r="H275" s="236"/>
      <c r="I275" s="86" t="e">
        <f t="shared" si="9"/>
        <v>#DIV/0!</v>
      </c>
      <c r="J275" s="252"/>
      <c r="K275" s="98" t="e">
        <f t="shared" si="10"/>
        <v>#DIV/0!</v>
      </c>
    </row>
    <row r="276" spans="2:11" s="6" customFormat="1" ht="15.75" hidden="1">
      <c r="B276" s="128"/>
      <c r="C276" s="262"/>
      <c r="D276" s="263"/>
      <c r="E276" s="264"/>
      <c r="F276" s="265"/>
      <c r="G276" s="266"/>
      <c r="H276" s="236"/>
      <c r="I276" s="86" t="e">
        <f t="shared" si="9"/>
        <v>#DIV/0!</v>
      </c>
      <c r="J276" s="252"/>
      <c r="K276" s="98" t="e">
        <f t="shared" si="10"/>
        <v>#DIV/0!</v>
      </c>
    </row>
    <row r="277" spans="2:11" s="6" customFormat="1" ht="15.75" hidden="1">
      <c r="B277" s="128"/>
      <c r="C277" s="262"/>
      <c r="D277" s="263"/>
      <c r="E277" s="264"/>
      <c r="F277" s="265"/>
      <c r="G277" s="266"/>
      <c r="H277" s="236"/>
      <c r="I277" s="86" t="e">
        <f t="shared" si="9"/>
        <v>#DIV/0!</v>
      </c>
      <c r="J277" s="252"/>
      <c r="K277" s="98" t="e">
        <f t="shared" si="10"/>
        <v>#DIV/0!</v>
      </c>
    </row>
    <row r="278" spans="2:11" s="6" customFormat="1" ht="31.5">
      <c r="B278" s="128"/>
      <c r="C278" s="262"/>
      <c r="D278" s="263"/>
      <c r="E278" s="264" t="s">
        <v>176</v>
      </c>
      <c r="F278" s="46" t="s">
        <v>177</v>
      </c>
      <c r="G278" s="266"/>
      <c r="H278" s="236">
        <v>500</v>
      </c>
      <c r="I278" s="86"/>
      <c r="J278" s="252">
        <v>472.5</v>
      </c>
      <c r="K278" s="98">
        <f>J278/H278</f>
        <v>0.945</v>
      </c>
    </row>
    <row r="279" spans="2:11" s="6" customFormat="1" ht="15.75">
      <c r="B279" s="128"/>
      <c r="C279" s="262"/>
      <c r="D279" s="263"/>
      <c r="E279" s="264" t="s">
        <v>20</v>
      </c>
      <c r="F279" s="46" t="s">
        <v>21</v>
      </c>
      <c r="G279" s="266"/>
      <c r="H279" s="236">
        <v>585000</v>
      </c>
      <c r="I279" s="86"/>
      <c r="J279" s="252">
        <v>0</v>
      </c>
      <c r="K279" s="98">
        <f>J279/H279</f>
        <v>0</v>
      </c>
    </row>
    <row r="280" spans="2:11" s="6" customFormat="1" ht="23.25" customHeight="1">
      <c r="B280" s="128"/>
      <c r="C280" s="262"/>
      <c r="D280" s="263">
        <v>80110</v>
      </c>
      <c r="E280" s="264"/>
      <c r="F280" s="273" t="s">
        <v>212</v>
      </c>
      <c r="G280" s="270">
        <f>SUM(G281:G298)</f>
        <v>1697557</v>
      </c>
      <c r="H280" s="250">
        <f>SUM(H281:H299)</f>
        <v>2488300</v>
      </c>
      <c r="I280" s="86">
        <f t="shared" si="9"/>
        <v>1.4658123409110857</v>
      </c>
      <c r="J280" s="250">
        <f>SUM(J281:J299)</f>
        <v>1379773.96</v>
      </c>
      <c r="K280" s="95">
        <f t="shared" si="10"/>
        <v>0.554504665836113</v>
      </c>
    </row>
    <row r="281" spans="2:11" s="6" customFormat="1" ht="16.5" customHeight="1">
      <c r="B281" s="128"/>
      <c r="C281" s="262"/>
      <c r="D281" s="263"/>
      <c r="E281" s="264">
        <v>3020</v>
      </c>
      <c r="F281" s="265" t="s">
        <v>145</v>
      </c>
      <c r="G281" s="266">
        <v>77600</v>
      </c>
      <c r="H281" s="236">
        <v>112400</v>
      </c>
      <c r="I281" s="86">
        <f t="shared" si="9"/>
        <v>1.4484536082474226</v>
      </c>
      <c r="J281" s="252">
        <v>58028.72</v>
      </c>
      <c r="K281" s="98">
        <f t="shared" si="10"/>
        <v>0.5162697508896797</v>
      </c>
    </row>
    <row r="282" spans="2:11" s="6" customFormat="1" ht="14.25" customHeight="1">
      <c r="B282" s="128"/>
      <c r="C282" s="262"/>
      <c r="D282" s="263"/>
      <c r="E282" s="264">
        <v>4010</v>
      </c>
      <c r="F282" s="265" t="s">
        <v>56</v>
      </c>
      <c r="G282" s="266">
        <v>998600</v>
      </c>
      <c r="H282" s="236">
        <v>1595000</v>
      </c>
      <c r="I282" s="86">
        <f t="shared" si="9"/>
        <v>1.597236130582816</v>
      </c>
      <c r="J282" s="252">
        <v>801503.23</v>
      </c>
      <c r="K282" s="98">
        <f t="shared" si="10"/>
        <v>0.5025098620689655</v>
      </c>
    </row>
    <row r="283" spans="2:11" s="6" customFormat="1" ht="15.75">
      <c r="B283" s="128"/>
      <c r="C283" s="262"/>
      <c r="D283" s="263"/>
      <c r="E283" s="264">
        <v>4040</v>
      </c>
      <c r="F283" s="265" t="s">
        <v>29</v>
      </c>
      <c r="G283" s="266">
        <v>80643</v>
      </c>
      <c r="H283" s="236">
        <v>126000</v>
      </c>
      <c r="I283" s="86">
        <f t="shared" si="9"/>
        <v>1.5624418734422083</v>
      </c>
      <c r="J283" s="252">
        <v>123744.52</v>
      </c>
      <c r="K283" s="98">
        <f t="shared" si="10"/>
        <v>0.9820993650793651</v>
      </c>
    </row>
    <row r="284" spans="2:11" s="6" customFormat="1" ht="15.75">
      <c r="B284" s="128"/>
      <c r="C284" s="262"/>
      <c r="D284" s="263"/>
      <c r="E284" s="264" t="s">
        <v>32</v>
      </c>
      <c r="F284" s="265" t="s">
        <v>58</v>
      </c>
      <c r="G284" s="266">
        <v>189800</v>
      </c>
      <c r="H284" s="236">
        <v>277600</v>
      </c>
      <c r="I284" s="86">
        <f t="shared" si="9"/>
        <v>1.4625922023182296</v>
      </c>
      <c r="J284" s="252">
        <v>161562.43</v>
      </c>
      <c r="K284" s="98">
        <f t="shared" si="10"/>
        <v>0.5819972262247838</v>
      </c>
    </row>
    <row r="285" spans="2:11" s="6" customFormat="1" ht="15.75">
      <c r="B285" s="128"/>
      <c r="C285" s="262"/>
      <c r="D285" s="263"/>
      <c r="E285" s="264">
        <v>4120</v>
      </c>
      <c r="F285" s="265" t="s">
        <v>59</v>
      </c>
      <c r="G285" s="266">
        <v>28600</v>
      </c>
      <c r="H285" s="236">
        <v>43000</v>
      </c>
      <c r="I285" s="86">
        <f t="shared" si="9"/>
        <v>1.5034965034965035</v>
      </c>
      <c r="J285" s="252">
        <v>24992.77</v>
      </c>
      <c r="K285" s="98">
        <f t="shared" si="10"/>
        <v>0.5812272093023256</v>
      </c>
    </row>
    <row r="286" spans="2:11" s="6" customFormat="1" ht="31.5">
      <c r="B286" s="128"/>
      <c r="C286" s="262"/>
      <c r="D286" s="263"/>
      <c r="E286" s="264" t="s">
        <v>250</v>
      </c>
      <c r="F286" s="265" t="s">
        <v>251</v>
      </c>
      <c r="G286" s="266"/>
      <c r="H286" s="236">
        <v>3000</v>
      </c>
      <c r="I286" s="86"/>
      <c r="J286" s="252">
        <v>0</v>
      </c>
      <c r="K286" s="98">
        <f t="shared" si="10"/>
        <v>0</v>
      </c>
    </row>
    <row r="287" spans="2:11" s="6" customFormat="1" ht="15.75">
      <c r="B287" s="128"/>
      <c r="C287" s="262"/>
      <c r="D287" s="263"/>
      <c r="E287" s="264" t="s">
        <v>146</v>
      </c>
      <c r="F287" s="265" t="s">
        <v>152</v>
      </c>
      <c r="G287" s="266">
        <v>1650</v>
      </c>
      <c r="H287" s="236">
        <v>19400</v>
      </c>
      <c r="I287" s="86">
        <f t="shared" si="9"/>
        <v>11.757575757575758</v>
      </c>
      <c r="J287" s="252">
        <v>6175.63</v>
      </c>
      <c r="K287" s="98">
        <f t="shared" si="10"/>
        <v>0.31833144329896906</v>
      </c>
    </row>
    <row r="288" spans="2:11" s="6" customFormat="1" ht="15.75">
      <c r="B288" s="128"/>
      <c r="C288" s="262"/>
      <c r="D288" s="263"/>
      <c r="E288" s="264">
        <v>4210</v>
      </c>
      <c r="F288" s="265" t="s">
        <v>15</v>
      </c>
      <c r="G288" s="266">
        <v>203638</v>
      </c>
      <c r="H288" s="236">
        <v>153400</v>
      </c>
      <c r="I288" s="86">
        <f t="shared" si="9"/>
        <v>0.7532975181449435</v>
      </c>
      <c r="J288" s="252">
        <v>105365.83</v>
      </c>
      <c r="K288" s="98">
        <f t="shared" si="10"/>
        <v>0.6868698174706649</v>
      </c>
    </row>
    <row r="289" spans="2:11" s="6" customFormat="1" ht="15.75">
      <c r="B289" s="128"/>
      <c r="C289" s="262"/>
      <c r="D289" s="263"/>
      <c r="E289" s="264" t="s">
        <v>82</v>
      </c>
      <c r="F289" s="265" t="s">
        <v>118</v>
      </c>
      <c r="G289" s="266">
        <v>2700</v>
      </c>
      <c r="H289" s="236">
        <v>2000</v>
      </c>
      <c r="I289" s="86">
        <f t="shared" si="9"/>
        <v>0.7407407407407407</v>
      </c>
      <c r="J289" s="252">
        <v>1645.94</v>
      </c>
      <c r="K289" s="98">
        <f t="shared" si="10"/>
        <v>0.82297</v>
      </c>
    </row>
    <row r="290" spans="2:11" s="6" customFormat="1" ht="15.75">
      <c r="B290" s="128"/>
      <c r="C290" s="262"/>
      <c r="D290" s="263"/>
      <c r="E290" s="264">
        <v>4260</v>
      </c>
      <c r="F290" s="265" t="s">
        <v>37</v>
      </c>
      <c r="G290" s="266">
        <v>24258</v>
      </c>
      <c r="H290" s="236">
        <v>27000</v>
      </c>
      <c r="I290" s="86">
        <f t="shared" si="9"/>
        <v>1.113034875092753</v>
      </c>
      <c r="J290" s="252">
        <v>12922.25</v>
      </c>
      <c r="K290" s="98">
        <f t="shared" si="10"/>
        <v>0.47860185185185183</v>
      </c>
    </row>
    <row r="291" spans="2:11" s="6" customFormat="1" ht="31.5">
      <c r="B291" s="128"/>
      <c r="C291" s="262"/>
      <c r="D291" s="263"/>
      <c r="E291" s="264" t="s">
        <v>113</v>
      </c>
      <c r="F291" s="265" t="s">
        <v>39</v>
      </c>
      <c r="G291" s="266">
        <v>1000</v>
      </c>
      <c r="H291" s="236">
        <v>22500</v>
      </c>
      <c r="I291" s="86">
        <f t="shared" si="9"/>
        <v>22.5</v>
      </c>
      <c r="J291" s="252">
        <v>4993.76</v>
      </c>
      <c r="K291" s="98">
        <f t="shared" si="10"/>
        <v>0.22194488888888889</v>
      </c>
    </row>
    <row r="292" spans="2:11" s="6" customFormat="1" ht="15.75">
      <c r="B292" s="128"/>
      <c r="C292" s="262"/>
      <c r="D292" s="263"/>
      <c r="E292" s="264" t="s">
        <v>136</v>
      </c>
      <c r="F292" s="265" t="s">
        <v>252</v>
      </c>
      <c r="G292" s="266"/>
      <c r="H292" s="236">
        <v>1500</v>
      </c>
      <c r="I292" s="86"/>
      <c r="J292" s="252">
        <v>810</v>
      </c>
      <c r="K292" s="98">
        <f t="shared" si="10"/>
        <v>0.54</v>
      </c>
    </row>
    <row r="293" spans="2:11" s="6" customFormat="1" ht="15.75">
      <c r="B293" s="128"/>
      <c r="C293" s="262"/>
      <c r="D293" s="263"/>
      <c r="E293" s="264" t="s">
        <v>6</v>
      </c>
      <c r="F293" s="265" t="s">
        <v>7</v>
      </c>
      <c r="G293" s="266">
        <v>20950</v>
      </c>
      <c r="H293" s="236">
        <v>8000</v>
      </c>
      <c r="I293" s="86">
        <f t="shared" si="9"/>
        <v>0.3818615751789976</v>
      </c>
      <c r="J293" s="252">
        <v>6992.65</v>
      </c>
      <c r="K293" s="98">
        <f t="shared" si="10"/>
        <v>0.8740812499999999</v>
      </c>
    </row>
    <row r="294" spans="2:11" s="6" customFormat="1" ht="15.75">
      <c r="B294" s="128"/>
      <c r="C294" s="262"/>
      <c r="D294" s="263"/>
      <c r="E294" s="264" t="s">
        <v>178</v>
      </c>
      <c r="F294" s="268" t="s">
        <v>179</v>
      </c>
      <c r="G294" s="266"/>
      <c r="H294" s="236">
        <v>2000</v>
      </c>
      <c r="I294" s="86"/>
      <c r="J294" s="252">
        <v>915.12</v>
      </c>
      <c r="K294" s="98">
        <f t="shared" si="10"/>
        <v>0.45756</v>
      </c>
    </row>
    <row r="295" spans="2:11" s="6" customFormat="1" ht="31.5">
      <c r="B295" s="128"/>
      <c r="C295" s="262"/>
      <c r="D295" s="263"/>
      <c r="E295" s="264" t="s">
        <v>171</v>
      </c>
      <c r="F295" s="96" t="s">
        <v>174</v>
      </c>
      <c r="G295" s="266"/>
      <c r="H295" s="236">
        <v>2000</v>
      </c>
      <c r="I295" s="86"/>
      <c r="J295" s="252">
        <v>669.61</v>
      </c>
      <c r="K295" s="98">
        <f t="shared" si="10"/>
        <v>0.334805</v>
      </c>
    </row>
    <row r="296" spans="2:11" s="6" customFormat="1" ht="15.75">
      <c r="B296" s="128"/>
      <c r="C296" s="262"/>
      <c r="D296" s="263"/>
      <c r="E296" s="264">
        <v>4410</v>
      </c>
      <c r="F296" s="265" t="s">
        <v>41</v>
      </c>
      <c r="G296" s="266">
        <v>1000</v>
      </c>
      <c r="H296" s="236">
        <v>1000</v>
      </c>
      <c r="I296" s="86">
        <f t="shared" si="9"/>
        <v>1</v>
      </c>
      <c r="J296" s="252">
        <v>580</v>
      </c>
      <c r="K296" s="98">
        <f t="shared" si="10"/>
        <v>0.58</v>
      </c>
    </row>
    <row r="297" spans="2:11" s="6" customFormat="1" ht="15.75">
      <c r="B297" s="128"/>
      <c r="C297" s="262"/>
      <c r="D297" s="263"/>
      <c r="E297" s="264" t="s">
        <v>42</v>
      </c>
      <c r="F297" s="265" t="s">
        <v>43</v>
      </c>
      <c r="G297" s="266">
        <v>2500</v>
      </c>
      <c r="H297" s="236">
        <v>1000</v>
      </c>
      <c r="I297" s="86">
        <f t="shared" si="9"/>
        <v>0.4</v>
      </c>
      <c r="J297" s="252">
        <v>97</v>
      </c>
      <c r="K297" s="98">
        <f t="shared" si="10"/>
        <v>0.097</v>
      </c>
    </row>
    <row r="298" spans="2:11" s="6" customFormat="1" ht="15.75">
      <c r="B298" s="128"/>
      <c r="C298" s="268"/>
      <c r="D298" s="269"/>
      <c r="E298" s="264">
        <v>4440</v>
      </c>
      <c r="F298" s="265" t="s">
        <v>119</v>
      </c>
      <c r="G298" s="266">
        <v>64618</v>
      </c>
      <c r="H298" s="236">
        <v>91000</v>
      </c>
      <c r="I298" s="86">
        <f t="shared" si="9"/>
        <v>1.4082763316722895</v>
      </c>
      <c r="J298" s="252">
        <v>68400</v>
      </c>
      <c r="K298" s="98">
        <f t="shared" si="10"/>
        <v>0.7516483516483516</v>
      </c>
    </row>
    <row r="299" spans="2:11" s="6" customFormat="1" ht="31.5">
      <c r="B299" s="128"/>
      <c r="C299" s="268"/>
      <c r="D299" s="269"/>
      <c r="E299" s="264" t="s">
        <v>176</v>
      </c>
      <c r="F299" s="46" t="s">
        <v>177</v>
      </c>
      <c r="G299" s="266"/>
      <c r="H299" s="236">
        <v>500</v>
      </c>
      <c r="I299" s="86"/>
      <c r="J299" s="252">
        <v>374.5</v>
      </c>
      <c r="K299" s="98">
        <f t="shared" si="10"/>
        <v>0.749</v>
      </c>
    </row>
    <row r="300" spans="2:11" s="6" customFormat="1" ht="18">
      <c r="B300" s="128"/>
      <c r="C300" s="262"/>
      <c r="D300" s="263" t="s">
        <v>83</v>
      </c>
      <c r="E300" s="264"/>
      <c r="F300" s="273" t="s">
        <v>84</v>
      </c>
      <c r="G300" s="270">
        <f>SUM(G301:G312)</f>
        <v>193200</v>
      </c>
      <c r="H300" s="250">
        <f>SUM(H301:H330)</f>
        <v>401040</v>
      </c>
      <c r="I300" s="86">
        <f t="shared" si="9"/>
        <v>2.075776397515528</v>
      </c>
      <c r="J300" s="250">
        <f>SUM(J301:J330)</f>
        <v>213056.12999999998</v>
      </c>
      <c r="K300" s="95">
        <f t="shared" si="10"/>
        <v>0.5312590514661879</v>
      </c>
    </row>
    <row r="301" spans="2:11" s="6" customFormat="1" ht="18" customHeight="1">
      <c r="B301" s="128"/>
      <c r="C301" s="262"/>
      <c r="D301" s="263"/>
      <c r="E301" s="264" t="s">
        <v>26</v>
      </c>
      <c r="F301" s="265" t="s">
        <v>145</v>
      </c>
      <c r="G301" s="266">
        <v>261</v>
      </c>
      <c r="H301" s="236">
        <v>800</v>
      </c>
      <c r="I301" s="86">
        <f t="shared" si="9"/>
        <v>3.0651340996168583</v>
      </c>
      <c r="J301" s="252">
        <v>0</v>
      </c>
      <c r="K301" s="98">
        <f t="shared" si="10"/>
        <v>0</v>
      </c>
    </row>
    <row r="302" spans="2:11" s="6" customFormat="1" ht="15.75">
      <c r="B302" s="128"/>
      <c r="C302" s="262"/>
      <c r="D302" s="263"/>
      <c r="E302" s="264" t="s">
        <v>27</v>
      </c>
      <c r="F302" s="265" t="s">
        <v>56</v>
      </c>
      <c r="G302" s="266">
        <v>42100</v>
      </c>
      <c r="H302" s="236">
        <v>129000</v>
      </c>
      <c r="I302" s="86">
        <f t="shared" si="9"/>
        <v>3.0641330166270784</v>
      </c>
      <c r="J302" s="252">
        <v>50015.47</v>
      </c>
      <c r="K302" s="98">
        <f t="shared" si="10"/>
        <v>0.3877168217054264</v>
      </c>
    </row>
    <row r="303" spans="2:11" s="6" customFormat="1" ht="15.75">
      <c r="B303" s="128"/>
      <c r="C303" s="262"/>
      <c r="D303" s="263"/>
      <c r="E303" s="264" t="s">
        <v>28</v>
      </c>
      <c r="F303" s="265" t="s">
        <v>29</v>
      </c>
      <c r="G303" s="266">
        <v>3388</v>
      </c>
      <c r="H303" s="236">
        <v>7800</v>
      </c>
      <c r="I303" s="86">
        <f t="shared" si="9"/>
        <v>2.3022432113341202</v>
      </c>
      <c r="J303" s="252">
        <v>5249.77</v>
      </c>
      <c r="K303" s="98">
        <f t="shared" si="10"/>
        <v>0.673047435897436</v>
      </c>
    </row>
    <row r="304" spans="2:11" s="6" customFormat="1" ht="15.75">
      <c r="B304" s="128"/>
      <c r="C304" s="262"/>
      <c r="D304" s="263"/>
      <c r="E304" s="264" t="s">
        <v>32</v>
      </c>
      <c r="F304" s="265" t="s">
        <v>58</v>
      </c>
      <c r="G304" s="266">
        <v>10100</v>
      </c>
      <c r="H304" s="236">
        <v>29000</v>
      </c>
      <c r="I304" s="86">
        <f t="shared" si="9"/>
        <v>2.871287128712871</v>
      </c>
      <c r="J304" s="252">
        <v>11214.12</v>
      </c>
      <c r="K304" s="98">
        <f t="shared" si="10"/>
        <v>0.3866937931034483</v>
      </c>
    </row>
    <row r="305" spans="2:11" s="6" customFormat="1" ht="15.75">
      <c r="B305" s="128"/>
      <c r="C305" s="262"/>
      <c r="D305" s="263"/>
      <c r="E305" s="264" t="s">
        <v>34</v>
      </c>
      <c r="F305" s="265" t="s">
        <v>135</v>
      </c>
      <c r="G305" s="266">
        <v>1300</v>
      </c>
      <c r="H305" s="236">
        <v>3200</v>
      </c>
      <c r="I305" s="86">
        <f aca="true" t="shared" si="11" ref="I305:I379">H305/G305</f>
        <v>2.4615384615384617</v>
      </c>
      <c r="J305" s="252">
        <v>1294.47</v>
      </c>
      <c r="K305" s="98">
        <f t="shared" si="10"/>
        <v>0.40452187500000003</v>
      </c>
    </row>
    <row r="306" spans="2:11" s="6" customFormat="1" ht="15.75">
      <c r="B306" s="128"/>
      <c r="C306" s="262"/>
      <c r="D306" s="263"/>
      <c r="E306" s="264" t="s">
        <v>146</v>
      </c>
      <c r="F306" s="265" t="s">
        <v>152</v>
      </c>
      <c r="G306" s="266">
        <v>12000</v>
      </c>
      <c r="H306" s="236">
        <v>50000</v>
      </c>
      <c r="I306" s="86">
        <f t="shared" si="11"/>
        <v>4.166666666666667</v>
      </c>
      <c r="J306" s="252">
        <v>25656</v>
      </c>
      <c r="K306" s="98">
        <f t="shared" si="10"/>
        <v>0.51312</v>
      </c>
    </row>
    <row r="307" spans="2:11" s="6" customFormat="1" ht="15.75">
      <c r="B307" s="128"/>
      <c r="C307" s="262"/>
      <c r="D307" s="263"/>
      <c r="E307" s="264" t="s">
        <v>14</v>
      </c>
      <c r="F307" s="265" t="s">
        <v>15</v>
      </c>
      <c r="G307" s="274">
        <v>91464</v>
      </c>
      <c r="H307" s="236">
        <v>102000</v>
      </c>
      <c r="I307" s="86">
        <f t="shared" si="11"/>
        <v>1.1151928627656782</v>
      </c>
      <c r="J307" s="252">
        <v>78561.76</v>
      </c>
      <c r="K307" s="98">
        <f t="shared" si="10"/>
        <v>0.7702133333333333</v>
      </c>
    </row>
    <row r="308" spans="2:11" s="6" customFormat="1" ht="15.75">
      <c r="B308" s="128"/>
      <c r="C308" s="268"/>
      <c r="D308" s="263"/>
      <c r="E308" s="264" t="s">
        <v>38</v>
      </c>
      <c r="F308" s="265" t="s">
        <v>39</v>
      </c>
      <c r="G308" s="266"/>
      <c r="H308" s="236">
        <v>13000</v>
      </c>
      <c r="I308" s="86"/>
      <c r="J308" s="252">
        <v>2850.11</v>
      </c>
      <c r="K308" s="98">
        <f t="shared" si="10"/>
        <v>0.21923923076923077</v>
      </c>
    </row>
    <row r="309" spans="2:11" s="6" customFormat="1" ht="15.75">
      <c r="B309" s="128"/>
      <c r="C309" s="268"/>
      <c r="D309" s="263"/>
      <c r="E309" s="264" t="s">
        <v>136</v>
      </c>
      <c r="F309" s="265" t="s">
        <v>117</v>
      </c>
      <c r="G309" s="266"/>
      <c r="H309" s="236">
        <v>500</v>
      </c>
      <c r="I309" s="86"/>
      <c r="J309" s="252">
        <v>0</v>
      </c>
      <c r="K309" s="98">
        <f t="shared" si="10"/>
        <v>0</v>
      </c>
    </row>
    <row r="310" spans="2:11" s="6" customFormat="1" ht="15.75">
      <c r="B310" s="128"/>
      <c r="C310" s="262"/>
      <c r="D310" s="263"/>
      <c r="E310" s="264" t="s">
        <v>6</v>
      </c>
      <c r="F310" s="265" t="s">
        <v>7</v>
      </c>
      <c r="G310" s="266">
        <v>19620</v>
      </c>
      <c r="H310" s="236">
        <v>46000</v>
      </c>
      <c r="I310" s="86">
        <f t="shared" si="11"/>
        <v>2.344546381243629</v>
      </c>
      <c r="J310" s="252">
        <v>28629.43</v>
      </c>
      <c r="K310" s="98">
        <f t="shared" si="10"/>
        <v>0.6223789130434783</v>
      </c>
    </row>
    <row r="311" spans="2:11" s="6" customFormat="1" ht="15.75">
      <c r="B311" s="128"/>
      <c r="C311" s="262"/>
      <c r="D311" s="263"/>
      <c r="E311" s="264" t="s">
        <v>42</v>
      </c>
      <c r="F311" s="265" t="s">
        <v>43</v>
      </c>
      <c r="G311" s="266">
        <v>11500</v>
      </c>
      <c r="H311" s="236">
        <v>16200</v>
      </c>
      <c r="I311" s="86">
        <f t="shared" si="11"/>
        <v>1.4086956521739131</v>
      </c>
      <c r="J311" s="252">
        <v>6930</v>
      </c>
      <c r="K311" s="98">
        <f t="shared" si="10"/>
        <v>0.42777777777777776</v>
      </c>
    </row>
    <row r="312" spans="2:11" s="6" customFormat="1" ht="15.75">
      <c r="B312" s="128"/>
      <c r="C312" s="268"/>
      <c r="D312" s="269"/>
      <c r="E312" s="264" t="s">
        <v>44</v>
      </c>
      <c r="F312" s="265" t="s">
        <v>45</v>
      </c>
      <c r="G312" s="266">
        <v>1467</v>
      </c>
      <c r="H312" s="236">
        <v>3540</v>
      </c>
      <c r="I312" s="86">
        <f t="shared" si="11"/>
        <v>2.4130879345603273</v>
      </c>
      <c r="J312" s="252">
        <v>2655</v>
      </c>
      <c r="K312" s="98">
        <f>J312/H312</f>
        <v>0.75</v>
      </c>
    </row>
    <row r="313" spans="2:11" s="6" customFormat="1" ht="12" customHeight="1" hidden="1">
      <c r="B313" s="128"/>
      <c r="C313" s="262"/>
      <c r="D313" s="275"/>
      <c r="E313" s="276"/>
      <c r="F313" s="265"/>
      <c r="G313" s="277"/>
      <c r="H313" s="236"/>
      <c r="I313" s="86" t="e">
        <f t="shared" si="11"/>
        <v>#DIV/0!</v>
      </c>
      <c r="J313" s="252"/>
      <c r="K313" s="98" t="e">
        <f aca="true" t="shared" si="12" ref="K313:K330">J313/H313</f>
        <v>#DIV/0!</v>
      </c>
    </row>
    <row r="314" spans="2:11" s="6" customFormat="1" ht="15.75" hidden="1">
      <c r="B314" s="128"/>
      <c r="C314" s="262"/>
      <c r="D314" s="275"/>
      <c r="E314" s="276"/>
      <c r="F314" s="265"/>
      <c r="G314" s="277"/>
      <c r="H314" s="236"/>
      <c r="I314" s="86" t="e">
        <f t="shared" si="11"/>
        <v>#DIV/0!</v>
      </c>
      <c r="J314" s="252"/>
      <c r="K314" s="98" t="e">
        <f t="shared" si="12"/>
        <v>#DIV/0!</v>
      </c>
    </row>
    <row r="315" spans="2:11" s="6" customFormat="1" ht="15.75" hidden="1">
      <c r="B315" s="128"/>
      <c r="C315" s="262"/>
      <c r="D315" s="275"/>
      <c r="E315" s="276"/>
      <c r="F315" s="265"/>
      <c r="G315" s="277"/>
      <c r="H315" s="236"/>
      <c r="I315" s="86" t="e">
        <f t="shared" si="11"/>
        <v>#DIV/0!</v>
      </c>
      <c r="J315" s="252"/>
      <c r="K315" s="98" t="e">
        <f t="shared" si="12"/>
        <v>#DIV/0!</v>
      </c>
    </row>
    <row r="316" spans="2:11" s="6" customFormat="1" ht="15.75" hidden="1">
      <c r="B316" s="128"/>
      <c r="C316" s="262"/>
      <c r="D316" s="275"/>
      <c r="E316" s="276"/>
      <c r="F316" s="265"/>
      <c r="G316" s="277"/>
      <c r="H316" s="236"/>
      <c r="I316" s="86" t="e">
        <f t="shared" si="11"/>
        <v>#DIV/0!</v>
      </c>
      <c r="J316" s="252"/>
      <c r="K316" s="98" t="e">
        <f t="shared" si="12"/>
        <v>#DIV/0!</v>
      </c>
    </row>
    <row r="317" spans="2:11" s="6" customFormat="1" ht="15.75" hidden="1">
      <c r="B317" s="128"/>
      <c r="C317" s="262"/>
      <c r="D317" s="275"/>
      <c r="E317" s="276"/>
      <c r="F317" s="265"/>
      <c r="G317" s="277"/>
      <c r="H317" s="236"/>
      <c r="I317" s="86" t="e">
        <f t="shared" si="11"/>
        <v>#DIV/0!</v>
      </c>
      <c r="J317" s="252"/>
      <c r="K317" s="98" t="e">
        <f t="shared" si="12"/>
        <v>#DIV/0!</v>
      </c>
    </row>
    <row r="318" spans="2:11" s="6" customFormat="1" ht="15.75" hidden="1">
      <c r="B318" s="128"/>
      <c r="C318" s="262"/>
      <c r="D318" s="275"/>
      <c r="E318" s="276"/>
      <c r="F318" s="265"/>
      <c r="G318" s="277"/>
      <c r="H318" s="236"/>
      <c r="I318" s="86" t="e">
        <f t="shared" si="11"/>
        <v>#DIV/0!</v>
      </c>
      <c r="J318" s="252"/>
      <c r="K318" s="98" t="e">
        <f t="shared" si="12"/>
        <v>#DIV/0!</v>
      </c>
    </row>
    <row r="319" spans="2:11" s="6" customFormat="1" ht="15.75" hidden="1">
      <c r="B319" s="128"/>
      <c r="C319" s="262"/>
      <c r="D319" s="275"/>
      <c r="E319" s="276"/>
      <c r="F319" s="265"/>
      <c r="G319" s="277"/>
      <c r="H319" s="236"/>
      <c r="I319" s="86" t="e">
        <f t="shared" si="11"/>
        <v>#DIV/0!</v>
      </c>
      <c r="J319" s="252"/>
      <c r="K319" s="98" t="e">
        <f t="shared" si="12"/>
        <v>#DIV/0!</v>
      </c>
    </row>
    <row r="320" spans="2:11" s="6" customFormat="1" ht="15.75" hidden="1">
      <c r="B320" s="128"/>
      <c r="C320" s="262"/>
      <c r="D320" s="275"/>
      <c r="E320" s="276"/>
      <c r="F320" s="265"/>
      <c r="G320" s="277"/>
      <c r="H320" s="236"/>
      <c r="I320" s="86" t="e">
        <f t="shared" si="11"/>
        <v>#DIV/0!</v>
      </c>
      <c r="J320" s="252"/>
      <c r="K320" s="98" t="e">
        <f t="shared" si="12"/>
        <v>#DIV/0!</v>
      </c>
    </row>
    <row r="321" spans="2:11" s="6" customFormat="1" ht="15.75" hidden="1">
      <c r="B321" s="128"/>
      <c r="C321" s="262"/>
      <c r="D321" s="275"/>
      <c r="E321" s="276"/>
      <c r="F321" s="265"/>
      <c r="G321" s="277"/>
      <c r="H321" s="236"/>
      <c r="I321" s="86" t="e">
        <f t="shared" si="11"/>
        <v>#DIV/0!</v>
      </c>
      <c r="J321" s="252"/>
      <c r="K321" s="98" t="e">
        <f t="shared" si="12"/>
        <v>#DIV/0!</v>
      </c>
    </row>
    <row r="322" spans="2:11" s="6" customFormat="1" ht="15.75" hidden="1">
      <c r="B322" s="128"/>
      <c r="C322" s="262"/>
      <c r="D322" s="275"/>
      <c r="E322" s="276"/>
      <c r="F322" s="265"/>
      <c r="G322" s="277"/>
      <c r="H322" s="236"/>
      <c r="I322" s="86" t="e">
        <f t="shared" si="11"/>
        <v>#DIV/0!</v>
      </c>
      <c r="J322" s="252"/>
      <c r="K322" s="98" t="e">
        <f t="shared" si="12"/>
        <v>#DIV/0!</v>
      </c>
    </row>
    <row r="323" spans="2:11" s="6" customFormat="1" ht="15.75" hidden="1">
      <c r="B323" s="128"/>
      <c r="C323" s="262"/>
      <c r="D323" s="275"/>
      <c r="E323" s="276"/>
      <c r="F323" s="265"/>
      <c r="G323" s="277"/>
      <c r="H323" s="236"/>
      <c r="I323" s="86" t="e">
        <f t="shared" si="11"/>
        <v>#DIV/0!</v>
      </c>
      <c r="J323" s="252"/>
      <c r="K323" s="98" t="e">
        <f t="shared" si="12"/>
        <v>#DIV/0!</v>
      </c>
    </row>
    <row r="324" spans="2:11" s="6" customFormat="1" ht="13.5" customHeight="1" hidden="1">
      <c r="B324" s="128"/>
      <c r="C324" s="262"/>
      <c r="D324" s="275"/>
      <c r="E324" s="276"/>
      <c r="F324" s="265"/>
      <c r="G324" s="277"/>
      <c r="H324" s="236"/>
      <c r="I324" s="86" t="e">
        <f t="shared" si="11"/>
        <v>#DIV/0!</v>
      </c>
      <c r="J324" s="252"/>
      <c r="K324" s="98" t="e">
        <f t="shared" si="12"/>
        <v>#DIV/0!</v>
      </c>
    </row>
    <row r="325" spans="2:11" s="6" customFormat="1" ht="16.5" customHeight="1" hidden="1">
      <c r="B325" s="128"/>
      <c r="C325" s="262"/>
      <c r="D325" s="275"/>
      <c r="E325" s="276"/>
      <c r="F325" s="265"/>
      <c r="G325" s="277"/>
      <c r="H325" s="236"/>
      <c r="I325" s="86" t="e">
        <f t="shared" si="11"/>
        <v>#DIV/0!</v>
      </c>
      <c r="J325" s="252"/>
      <c r="K325" s="98" t="e">
        <f t="shared" si="12"/>
        <v>#DIV/0!</v>
      </c>
    </row>
    <row r="326" spans="2:11" s="6" customFormat="1" ht="15.75" hidden="1">
      <c r="B326" s="128"/>
      <c r="C326" s="262"/>
      <c r="D326" s="275"/>
      <c r="E326" s="276"/>
      <c r="F326" s="265"/>
      <c r="G326" s="277"/>
      <c r="H326" s="236"/>
      <c r="I326" s="86" t="e">
        <f t="shared" si="11"/>
        <v>#DIV/0!</v>
      </c>
      <c r="J326" s="252"/>
      <c r="K326" s="98" t="e">
        <f t="shared" si="12"/>
        <v>#DIV/0!</v>
      </c>
    </row>
    <row r="327" spans="2:11" s="6" customFormat="1" ht="15.75" hidden="1">
      <c r="B327" s="128"/>
      <c r="C327" s="262"/>
      <c r="D327" s="275"/>
      <c r="E327" s="276"/>
      <c r="F327" s="265"/>
      <c r="G327" s="277"/>
      <c r="H327" s="236"/>
      <c r="I327" s="86" t="e">
        <f t="shared" si="11"/>
        <v>#DIV/0!</v>
      </c>
      <c r="J327" s="252"/>
      <c r="K327" s="98" t="e">
        <f t="shared" si="12"/>
        <v>#DIV/0!</v>
      </c>
    </row>
    <row r="328" spans="2:11" s="6" customFormat="1" ht="15.75" hidden="1">
      <c r="B328" s="128"/>
      <c r="C328" s="262"/>
      <c r="D328" s="275"/>
      <c r="E328" s="276"/>
      <c r="F328" s="265"/>
      <c r="G328" s="277"/>
      <c r="H328" s="236"/>
      <c r="I328" s="86" t="e">
        <f t="shared" si="11"/>
        <v>#DIV/0!</v>
      </c>
      <c r="J328" s="252"/>
      <c r="K328" s="98" t="e">
        <f t="shared" si="12"/>
        <v>#DIV/0!</v>
      </c>
    </row>
    <row r="329" spans="2:11" s="6" customFormat="1" ht="15.75" hidden="1">
      <c r="B329" s="128"/>
      <c r="C329" s="262"/>
      <c r="D329" s="275"/>
      <c r="E329" s="276"/>
      <c r="F329" s="265"/>
      <c r="G329" s="277"/>
      <c r="H329" s="236"/>
      <c r="I329" s="86" t="e">
        <f t="shared" si="11"/>
        <v>#DIV/0!</v>
      </c>
      <c r="J329" s="252"/>
      <c r="K329" s="98" t="e">
        <f t="shared" si="12"/>
        <v>#DIV/0!</v>
      </c>
    </row>
    <row r="330" spans="2:11" s="6" customFormat="1" ht="51.75" customHeight="1" hidden="1">
      <c r="B330" s="128"/>
      <c r="C330" s="262"/>
      <c r="D330" s="275"/>
      <c r="E330" s="276"/>
      <c r="F330" s="265"/>
      <c r="G330" s="277"/>
      <c r="H330" s="236"/>
      <c r="I330" s="86" t="e">
        <f t="shared" si="11"/>
        <v>#DIV/0!</v>
      </c>
      <c r="J330" s="252"/>
      <c r="K330" s="98" t="e">
        <f t="shared" si="12"/>
        <v>#DIV/0!</v>
      </c>
    </row>
    <row r="331" spans="2:11" s="6" customFormat="1" ht="30.75" customHeight="1">
      <c r="B331" s="128"/>
      <c r="C331" s="262"/>
      <c r="D331" s="263" t="s">
        <v>85</v>
      </c>
      <c r="E331" s="264"/>
      <c r="F331" s="273" t="s">
        <v>137</v>
      </c>
      <c r="G331" s="270">
        <v>1100</v>
      </c>
      <c r="H331" s="250">
        <f>SUM(H332:H333)</f>
        <v>1640</v>
      </c>
      <c r="I331" s="86">
        <f t="shared" si="11"/>
        <v>1.490909090909091</v>
      </c>
      <c r="J331" s="250">
        <f>SUM(J332:J333)</f>
        <v>554</v>
      </c>
      <c r="K331" s="95">
        <f aca="true" t="shared" si="13" ref="K331:K402">J331/H331</f>
        <v>0.3378048780487805</v>
      </c>
    </row>
    <row r="332" spans="2:11" s="6" customFormat="1" ht="16.5" customHeight="1">
      <c r="B332" s="128"/>
      <c r="C332" s="262"/>
      <c r="D332" s="263"/>
      <c r="E332" s="264" t="s">
        <v>40</v>
      </c>
      <c r="F332" s="268" t="s">
        <v>41</v>
      </c>
      <c r="G332" s="266"/>
      <c r="H332" s="236">
        <v>540</v>
      </c>
      <c r="I332" s="86"/>
      <c r="J332" s="252">
        <v>200</v>
      </c>
      <c r="K332" s="98">
        <f t="shared" si="13"/>
        <v>0.37037037037037035</v>
      </c>
    </row>
    <row r="333" spans="2:11" s="6" customFormat="1" ht="31.5">
      <c r="B333" s="128"/>
      <c r="C333" s="262"/>
      <c r="D333" s="263"/>
      <c r="E333" s="264" t="s">
        <v>176</v>
      </c>
      <c r="F333" s="46" t="s">
        <v>177</v>
      </c>
      <c r="G333" s="266">
        <v>800</v>
      </c>
      <c r="H333" s="236">
        <v>1100</v>
      </c>
      <c r="I333" s="86"/>
      <c r="J333" s="252">
        <v>354</v>
      </c>
      <c r="K333" s="98">
        <f t="shared" si="13"/>
        <v>0.32181818181818184</v>
      </c>
    </row>
    <row r="334" spans="2:11" s="6" customFormat="1" ht="31.5">
      <c r="B334" s="128"/>
      <c r="C334" s="262"/>
      <c r="D334" s="263" t="s">
        <v>85</v>
      </c>
      <c r="E334" s="264"/>
      <c r="F334" s="273" t="s">
        <v>138</v>
      </c>
      <c r="G334" s="270">
        <v>31000</v>
      </c>
      <c r="H334" s="250">
        <f>SUM(H335:H338)</f>
        <v>56100</v>
      </c>
      <c r="I334" s="86">
        <f t="shared" si="11"/>
        <v>1.8096774193548386</v>
      </c>
      <c r="J334" s="250">
        <f>SUM(J335:J338)</f>
        <v>7401.61</v>
      </c>
      <c r="K334" s="95">
        <f t="shared" si="13"/>
        <v>0.13193600713012477</v>
      </c>
    </row>
    <row r="335" spans="2:11" s="6" customFormat="1" ht="15.75">
      <c r="B335" s="128"/>
      <c r="C335" s="262"/>
      <c r="D335" s="263"/>
      <c r="E335" s="264" t="s">
        <v>14</v>
      </c>
      <c r="F335" s="265" t="s">
        <v>15</v>
      </c>
      <c r="G335" s="266">
        <v>500</v>
      </c>
      <c r="H335" s="236">
        <v>13000</v>
      </c>
      <c r="I335" s="86"/>
      <c r="J335" s="252">
        <v>1975.11</v>
      </c>
      <c r="K335" s="98">
        <f t="shared" si="13"/>
        <v>0.15193153846153845</v>
      </c>
    </row>
    <row r="336" spans="2:11" s="6" customFormat="1" ht="15.75">
      <c r="B336" s="128"/>
      <c r="C336" s="262"/>
      <c r="D336" s="263"/>
      <c r="E336" s="264" t="s">
        <v>6</v>
      </c>
      <c r="F336" s="265" t="s">
        <v>7</v>
      </c>
      <c r="G336" s="266">
        <v>26500</v>
      </c>
      <c r="H336" s="236">
        <v>11500</v>
      </c>
      <c r="I336" s="86"/>
      <c r="J336" s="252">
        <v>1218.5</v>
      </c>
      <c r="K336" s="98">
        <f t="shared" si="13"/>
        <v>0.10595652173913044</v>
      </c>
    </row>
    <row r="337" spans="2:11" s="6" customFormat="1" ht="15.75">
      <c r="B337" s="128"/>
      <c r="C337" s="262"/>
      <c r="D337" s="263"/>
      <c r="E337" s="264" t="s">
        <v>40</v>
      </c>
      <c r="F337" s="265" t="s">
        <v>41</v>
      </c>
      <c r="G337" s="266">
        <v>4000</v>
      </c>
      <c r="H337" s="236">
        <v>16000</v>
      </c>
      <c r="I337" s="86"/>
      <c r="J337" s="236">
        <v>2412</v>
      </c>
      <c r="K337" s="98">
        <f t="shared" si="13"/>
        <v>0.15075</v>
      </c>
    </row>
    <row r="338" spans="2:11" s="6" customFormat="1" ht="31.5">
      <c r="B338" s="128"/>
      <c r="C338" s="268"/>
      <c r="D338" s="269"/>
      <c r="E338" s="264" t="s">
        <v>176</v>
      </c>
      <c r="F338" s="46" t="s">
        <v>177</v>
      </c>
      <c r="G338" s="266"/>
      <c r="H338" s="236">
        <v>15600</v>
      </c>
      <c r="I338" s="86"/>
      <c r="J338" s="252">
        <v>1796</v>
      </c>
      <c r="K338" s="98">
        <f t="shared" si="13"/>
        <v>0.11512820512820512</v>
      </c>
    </row>
    <row r="339" spans="2:11" s="6" customFormat="1" ht="18.75" customHeight="1">
      <c r="B339" s="128"/>
      <c r="C339" s="268"/>
      <c r="D339" s="269" t="s">
        <v>198</v>
      </c>
      <c r="E339" s="264"/>
      <c r="F339" s="78" t="s">
        <v>199</v>
      </c>
      <c r="G339" s="266"/>
      <c r="H339" s="250">
        <f>SUM(H340:H349)</f>
        <v>139150</v>
      </c>
      <c r="I339" s="86"/>
      <c r="J339" s="251">
        <f>SUM(J340:J349)</f>
        <v>71088.59999999999</v>
      </c>
      <c r="K339" s="98">
        <f t="shared" si="13"/>
        <v>0.5108774703557312</v>
      </c>
    </row>
    <row r="340" spans="2:11" s="6" customFormat="1" ht="17.25" customHeight="1">
      <c r="B340" s="128"/>
      <c r="C340" s="268"/>
      <c r="D340" s="269"/>
      <c r="E340" s="264" t="s">
        <v>26</v>
      </c>
      <c r="F340" s="265" t="s">
        <v>145</v>
      </c>
      <c r="G340" s="266"/>
      <c r="H340" s="236">
        <v>1200</v>
      </c>
      <c r="I340" s="86"/>
      <c r="J340" s="252">
        <v>0</v>
      </c>
      <c r="K340" s="98">
        <f t="shared" si="13"/>
        <v>0</v>
      </c>
    </row>
    <row r="341" spans="2:11" s="6" customFormat="1" ht="15.75">
      <c r="B341" s="128"/>
      <c r="C341" s="268"/>
      <c r="D341" s="269"/>
      <c r="E341" s="264" t="s">
        <v>27</v>
      </c>
      <c r="F341" s="265" t="s">
        <v>56</v>
      </c>
      <c r="G341" s="266"/>
      <c r="H341" s="236">
        <v>79100</v>
      </c>
      <c r="I341" s="86"/>
      <c r="J341" s="252">
        <v>37280.74</v>
      </c>
      <c r="K341" s="98">
        <f t="shared" si="13"/>
        <v>0.47131150442477876</v>
      </c>
    </row>
    <row r="342" spans="2:11" s="6" customFormat="1" ht="15.75">
      <c r="B342" s="128"/>
      <c r="C342" s="268"/>
      <c r="D342" s="269"/>
      <c r="E342" s="264" t="s">
        <v>28</v>
      </c>
      <c r="F342" s="265" t="s">
        <v>29</v>
      </c>
      <c r="G342" s="266"/>
      <c r="H342" s="236">
        <v>6200</v>
      </c>
      <c r="I342" s="86"/>
      <c r="J342" s="252">
        <v>6041.94</v>
      </c>
      <c r="K342" s="98">
        <f t="shared" si="13"/>
        <v>0.9745064516129032</v>
      </c>
    </row>
    <row r="343" spans="2:11" s="6" customFormat="1" ht="15.75">
      <c r="B343" s="128"/>
      <c r="C343" s="268"/>
      <c r="D343" s="269"/>
      <c r="E343" s="264" t="s">
        <v>32</v>
      </c>
      <c r="F343" s="265" t="s">
        <v>58</v>
      </c>
      <c r="G343" s="266"/>
      <c r="H343" s="236">
        <v>12200</v>
      </c>
      <c r="I343" s="86"/>
      <c r="J343" s="252">
        <v>7201.41</v>
      </c>
      <c r="K343" s="98">
        <f t="shared" si="13"/>
        <v>0.5902795081967213</v>
      </c>
    </row>
    <row r="344" spans="2:11" s="6" customFormat="1" ht="15.75">
      <c r="B344" s="128"/>
      <c r="C344" s="268"/>
      <c r="D344" s="269"/>
      <c r="E344" s="264" t="s">
        <v>34</v>
      </c>
      <c r="F344" s="265" t="s">
        <v>135</v>
      </c>
      <c r="G344" s="266"/>
      <c r="H344" s="236">
        <v>2000</v>
      </c>
      <c r="I344" s="86"/>
      <c r="J344" s="252">
        <v>1120.9</v>
      </c>
      <c r="K344" s="98">
        <f t="shared" si="13"/>
        <v>0.56045</v>
      </c>
    </row>
    <row r="345" spans="2:11" s="6" customFormat="1" ht="15.75">
      <c r="B345" s="128"/>
      <c r="C345" s="268"/>
      <c r="D345" s="269"/>
      <c r="E345" s="264" t="s">
        <v>14</v>
      </c>
      <c r="F345" s="265" t="s">
        <v>15</v>
      </c>
      <c r="G345" s="266"/>
      <c r="H345" s="236">
        <v>5000</v>
      </c>
      <c r="I345" s="86"/>
      <c r="J345" s="252">
        <v>1989.46</v>
      </c>
      <c r="K345" s="98">
        <f t="shared" si="13"/>
        <v>0.397892</v>
      </c>
    </row>
    <row r="346" spans="2:11" s="6" customFormat="1" ht="15.75">
      <c r="B346" s="128"/>
      <c r="C346" s="268"/>
      <c r="D346" s="269"/>
      <c r="E346" s="264" t="s">
        <v>36</v>
      </c>
      <c r="F346" s="265" t="s">
        <v>37</v>
      </c>
      <c r="G346" s="266"/>
      <c r="H346" s="236">
        <v>18000</v>
      </c>
      <c r="I346" s="86"/>
      <c r="J346" s="252">
        <v>11310.14</v>
      </c>
      <c r="K346" s="98">
        <f t="shared" si="13"/>
        <v>0.6283411111111111</v>
      </c>
    </row>
    <row r="347" spans="2:11" s="6" customFormat="1" ht="15.75">
      <c r="B347" s="128"/>
      <c r="C347" s="268"/>
      <c r="D347" s="269"/>
      <c r="E347" s="264" t="s">
        <v>136</v>
      </c>
      <c r="F347" s="265" t="s">
        <v>117</v>
      </c>
      <c r="G347" s="266"/>
      <c r="H347" s="236">
        <v>400</v>
      </c>
      <c r="I347" s="86"/>
      <c r="J347" s="252">
        <v>0</v>
      </c>
      <c r="K347" s="98">
        <f t="shared" si="13"/>
        <v>0</v>
      </c>
    </row>
    <row r="348" spans="2:11" s="6" customFormat="1" ht="15.75">
      <c r="B348" s="128"/>
      <c r="C348" s="268"/>
      <c r="D348" s="269"/>
      <c r="E348" s="264" t="s">
        <v>6</v>
      </c>
      <c r="F348" s="265" t="s">
        <v>7</v>
      </c>
      <c r="G348" s="266"/>
      <c r="H348" s="236">
        <v>11200</v>
      </c>
      <c r="I348" s="86"/>
      <c r="J348" s="252">
        <v>3234.01</v>
      </c>
      <c r="K348" s="98">
        <f t="shared" si="13"/>
        <v>0.2887508928571429</v>
      </c>
    </row>
    <row r="349" spans="2:11" s="6" customFormat="1" ht="15.75">
      <c r="B349" s="128"/>
      <c r="C349" s="268"/>
      <c r="D349" s="269"/>
      <c r="E349" s="264" t="s">
        <v>44</v>
      </c>
      <c r="F349" s="265" t="s">
        <v>45</v>
      </c>
      <c r="G349" s="266"/>
      <c r="H349" s="236">
        <v>3850</v>
      </c>
      <c r="I349" s="86"/>
      <c r="J349" s="252">
        <v>2910</v>
      </c>
      <c r="K349" s="98">
        <f t="shared" si="13"/>
        <v>0.7558441558441559</v>
      </c>
    </row>
    <row r="350" spans="2:11" s="6" customFormat="1" ht="23.25" customHeight="1">
      <c r="B350" s="128"/>
      <c r="C350" s="268"/>
      <c r="D350" s="269" t="s">
        <v>167</v>
      </c>
      <c r="E350" s="264"/>
      <c r="F350" s="273" t="s">
        <v>13</v>
      </c>
      <c r="G350" s="270"/>
      <c r="H350" s="278">
        <f>SUM(H351:H351)</f>
        <v>61000</v>
      </c>
      <c r="I350" s="278">
        <f>SUM(I351:I351)</f>
        <v>0</v>
      </c>
      <c r="J350" s="278">
        <f>SUM(J351:J351)</f>
        <v>45900</v>
      </c>
      <c r="K350" s="95">
        <f t="shared" si="13"/>
        <v>0.7524590163934426</v>
      </c>
    </row>
    <row r="351" spans="2:11" s="6" customFormat="1" ht="18" customHeight="1" thickBot="1">
      <c r="B351" s="279"/>
      <c r="C351" s="280"/>
      <c r="D351" s="281"/>
      <c r="E351" s="282" t="s">
        <v>44</v>
      </c>
      <c r="F351" s="265" t="s">
        <v>45</v>
      </c>
      <c r="G351" s="283"/>
      <c r="H351" s="284">
        <v>61000</v>
      </c>
      <c r="I351" s="182"/>
      <c r="J351" s="285">
        <v>45900</v>
      </c>
      <c r="K351" s="106">
        <f t="shared" si="13"/>
        <v>0.7524590163934426</v>
      </c>
    </row>
    <row r="352" spans="2:11" s="6" customFormat="1" ht="21" customHeight="1" thickBot="1">
      <c r="B352" s="286">
        <v>851</v>
      </c>
      <c r="C352" s="287"/>
      <c r="D352" s="288"/>
      <c r="E352" s="289"/>
      <c r="F352" s="290" t="s">
        <v>87</v>
      </c>
      <c r="G352" s="291">
        <v>97000</v>
      </c>
      <c r="H352" s="292">
        <f>H353+H356</f>
        <v>120000</v>
      </c>
      <c r="I352" s="121">
        <f t="shared" si="11"/>
        <v>1.2371134020618557</v>
      </c>
      <c r="J352" s="292">
        <f>J356+J353</f>
        <v>54786.33</v>
      </c>
      <c r="K352" s="293">
        <f t="shared" si="13"/>
        <v>0.45655275</v>
      </c>
    </row>
    <row r="353" spans="2:11" s="6" customFormat="1" ht="16.5" thickBot="1">
      <c r="B353" s="294"/>
      <c r="C353" s="295"/>
      <c r="D353" s="296" t="s">
        <v>185</v>
      </c>
      <c r="E353" s="297"/>
      <c r="F353" s="298" t="s">
        <v>186</v>
      </c>
      <c r="G353" s="299"/>
      <c r="H353" s="300">
        <f>SUM(H354:H355)</f>
        <v>17000</v>
      </c>
      <c r="I353" s="300" t="e">
        <f>SUM(I354:I355,#REF!)</f>
        <v>#REF!</v>
      </c>
      <c r="J353" s="300">
        <f>SUM(J354:J355)</f>
        <v>0</v>
      </c>
      <c r="K353" s="169">
        <f t="shared" si="13"/>
        <v>0</v>
      </c>
    </row>
    <row r="354" spans="2:11" s="6" customFormat="1" ht="16.5" thickBot="1">
      <c r="B354" s="301"/>
      <c r="C354" s="295"/>
      <c r="D354" s="302"/>
      <c r="E354" s="264" t="s">
        <v>14</v>
      </c>
      <c r="F354" s="265" t="s">
        <v>15</v>
      </c>
      <c r="G354" s="303"/>
      <c r="H354" s="236">
        <v>7000</v>
      </c>
      <c r="I354" s="86"/>
      <c r="J354" s="252">
        <v>0</v>
      </c>
      <c r="K354" s="98">
        <f t="shared" si="13"/>
        <v>0</v>
      </c>
    </row>
    <row r="355" spans="2:11" s="6" customFormat="1" ht="32.25" thickBot="1">
      <c r="B355" s="301"/>
      <c r="C355" s="295"/>
      <c r="D355" s="302"/>
      <c r="E355" s="264" t="s">
        <v>192</v>
      </c>
      <c r="F355" s="265" t="s">
        <v>7</v>
      </c>
      <c r="G355" s="303"/>
      <c r="H355" s="236">
        <v>10000</v>
      </c>
      <c r="I355" s="86"/>
      <c r="J355" s="252">
        <v>0</v>
      </c>
      <c r="K355" s="98">
        <f t="shared" si="13"/>
        <v>0</v>
      </c>
    </row>
    <row r="356" spans="2:11" s="6" customFormat="1" ht="18">
      <c r="B356" s="128"/>
      <c r="C356" s="304"/>
      <c r="D356" s="302">
        <v>85154</v>
      </c>
      <c r="E356" s="264"/>
      <c r="F356" s="273" t="s">
        <v>88</v>
      </c>
      <c r="G356" s="299">
        <f>SUM(G357:G361)</f>
        <v>31500</v>
      </c>
      <c r="H356" s="250">
        <f>SUM(H357:H361)</f>
        <v>103000</v>
      </c>
      <c r="I356" s="146">
        <f t="shared" si="11"/>
        <v>3.2698412698412698</v>
      </c>
      <c r="J356" s="251">
        <f>SUM(J357:J361)</f>
        <v>54786.33</v>
      </c>
      <c r="K356" s="95">
        <f t="shared" si="13"/>
        <v>0.5319061165048544</v>
      </c>
    </row>
    <row r="357" spans="2:11" s="6" customFormat="1" ht="47.25" customHeight="1">
      <c r="B357" s="128"/>
      <c r="C357" s="268"/>
      <c r="D357" s="302"/>
      <c r="E357" s="264" t="s">
        <v>168</v>
      </c>
      <c r="F357" s="265" t="s">
        <v>169</v>
      </c>
      <c r="G357" s="266">
        <v>5000</v>
      </c>
      <c r="H357" s="236">
        <v>9100</v>
      </c>
      <c r="I357" s="86">
        <f t="shared" si="11"/>
        <v>1.82</v>
      </c>
      <c r="J357" s="252">
        <v>8500</v>
      </c>
      <c r="K357" s="98">
        <f t="shared" si="13"/>
        <v>0.9340659340659341</v>
      </c>
    </row>
    <row r="358" spans="2:11" s="6" customFormat="1" ht="44.25" customHeight="1">
      <c r="B358" s="128"/>
      <c r="C358" s="268"/>
      <c r="D358" s="302"/>
      <c r="E358" s="264" t="s">
        <v>183</v>
      </c>
      <c r="F358" s="96" t="s">
        <v>184</v>
      </c>
      <c r="G358" s="266"/>
      <c r="H358" s="236">
        <v>19000</v>
      </c>
      <c r="I358" s="86"/>
      <c r="J358" s="252">
        <v>0</v>
      </c>
      <c r="K358" s="98">
        <f t="shared" si="13"/>
        <v>0</v>
      </c>
    </row>
    <row r="359" spans="2:11" s="6" customFormat="1" ht="15.75">
      <c r="B359" s="128"/>
      <c r="C359" s="268"/>
      <c r="D359" s="302"/>
      <c r="E359" s="264" t="s">
        <v>146</v>
      </c>
      <c r="F359" s="265" t="s">
        <v>152</v>
      </c>
      <c r="G359" s="266">
        <v>9500</v>
      </c>
      <c r="H359" s="236">
        <v>16000</v>
      </c>
      <c r="I359" s="86">
        <f t="shared" si="11"/>
        <v>1.6842105263157894</v>
      </c>
      <c r="J359" s="252">
        <v>10943</v>
      </c>
      <c r="K359" s="98">
        <f t="shared" si="13"/>
        <v>0.6839375</v>
      </c>
    </row>
    <row r="360" spans="2:11" s="6" customFormat="1" ht="15.75">
      <c r="B360" s="128"/>
      <c r="C360" s="268"/>
      <c r="D360" s="302"/>
      <c r="E360" s="264">
        <v>4210</v>
      </c>
      <c r="F360" s="265" t="s">
        <v>15</v>
      </c>
      <c r="G360" s="266">
        <v>17000</v>
      </c>
      <c r="H360" s="236">
        <v>23900</v>
      </c>
      <c r="I360" s="86">
        <f t="shared" si="11"/>
        <v>1.4058823529411764</v>
      </c>
      <c r="J360" s="252">
        <v>15586.44</v>
      </c>
      <c r="K360" s="98">
        <f t="shared" si="13"/>
        <v>0.6521523012552302</v>
      </c>
    </row>
    <row r="361" spans="2:11" s="6" customFormat="1" ht="16.5" thickBot="1">
      <c r="B361" s="128"/>
      <c r="C361" s="268"/>
      <c r="D361" s="302"/>
      <c r="E361" s="264">
        <v>4300</v>
      </c>
      <c r="F361" s="265" t="s">
        <v>7</v>
      </c>
      <c r="G361" s="266"/>
      <c r="H361" s="236">
        <v>35000</v>
      </c>
      <c r="I361" s="86"/>
      <c r="J361" s="252">
        <v>19756.89</v>
      </c>
      <c r="K361" s="98">
        <f>J361/H361</f>
        <v>0.5644825714285714</v>
      </c>
    </row>
    <row r="362" spans="2:11" s="6" customFormat="1" ht="16.5" thickBot="1">
      <c r="B362" s="238">
        <v>852</v>
      </c>
      <c r="C362" s="238"/>
      <c r="D362" s="239"/>
      <c r="E362" s="240"/>
      <c r="F362" s="238" t="s">
        <v>139</v>
      </c>
      <c r="G362" s="305" t="e">
        <f>SUM(G365,G363,G382,G384,G393,#REF!,)</f>
        <v>#REF!</v>
      </c>
      <c r="H362" s="254">
        <f>SUM(H363+H365+H382+H384+H388+H390+H393+H416+H418)</f>
        <v>4053408</v>
      </c>
      <c r="I362" s="254">
        <f>SUM(I363+I365+I382+I384+I388+I390+I393+I416+I418)</f>
        <v>19.371041195017998</v>
      </c>
      <c r="J362" s="254">
        <f>SUM(J363+J365+J382+J384+J388+J390+J393+J416+J418)</f>
        <v>2157766.5800000005</v>
      </c>
      <c r="K362" s="73">
        <f t="shared" si="13"/>
        <v>0.5323339224672179</v>
      </c>
    </row>
    <row r="363" spans="2:11" s="6" customFormat="1" ht="24" customHeight="1" thickBot="1">
      <c r="B363" s="306"/>
      <c r="C363" s="307"/>
      <c r="D363" s="222">
        <v>85202</v>
      </c>
      <c r="E363" s="210"/>
      <c r="F363" s="308" t="s">
        <v>162</v>
      </c>
      <c r="G363" s="299">
        <v>6000</v>
      </c>
      <c r="H363" s="309">
        <f>SUM(H364)</f>
        <v>67000</v>
      </c>
      <c r="I363" s="195">
        <f t="shared" si="11"/>
        <v>11.166666666666666</v>
      </c>
      <c r="J363" s="251">
        <f>SUM(J364)</f>
        <v>32344.14</v>
      </c>
      <c r="K363" s="95">
        <f t="shared" si="13"/>
        <v>0.48274835820895523</v>
      </c>
    </row>
    <row r="364" spans="2:11" s="6" customFormat="1" ht="46.5" customHeight="1" thickBot="1">
      <c r="B364" s="244"/>
      <c r="C364" s="307"/>
      <c r="D364" s="226"/>
      <c r="E364" s="227">
        <v>4330</v>
      </c>
      <c r="F364" s="257" t="s">
        <v>187</v>
      </c>
      <c r="G364" s="270">
        <v>6000</v>
      </c>
      <c r="H364" s="236">
        <v>67000</v>
      </c>
      <c r="I364" s="86">
        <f t="shared" si="11"/>
        <v>11.166666666666666</v>
      </c>
      <c r="J364" s="252">
        <v>32344.14</v>
      </c>
      <c r="K364" s="106">
        <f t="shared" si="13"/>
        <v>0.48274835820895523</v>
      </c>
    </row>
    <row r="365" spans="2:11" s="6" customFormat="1" ht="34.5" customHeight="1" thickBot="1">
      <c r="B365" s="244"/>
      <c r="C365" s="307"/>
      <c r="D365" s="226">
        <v>85212</v>
      </c>
      <c r="E365" s="230"/>
      <c r="F365" s="255" t="s">
        <v>148</v>
      </c>
      <c r="G365" s="270">
        <f>SUM(G367:G379)</f>
        <v>1428392</v>
      </c>
      <c r="H365" s="250">
        <f>SUM(H366:H381)</f>
        <v>3097586</v>
      </c>
      <c r="I365" s="86">
        <f t="shared" si="11"/>
        <v>2.1685825739712907</v>
      </c>
      <c r="J365" s="250">
        <f>SUM(J366:J381)</f>
        <v>1665579.33</v>
      </c>
      <c r="K365" s="310">
        <f t="shared" si="13"/>
        <v>0.5377023688769255</v>
      </c>
    </row>
    <row r="366" spans="2:11" s="6" customFormat="1" ht="78" customHeight="1">
      <c r="B366" s="244"/>
      <c r="C366" s="307"/>
      <c r="D366" s="226"/>
      <c r="E366" s="227">
        <v>2910</v>
      </c>
      <c r="F366" s="119" t="s">
        <v>230</v>
      </c>
      <c r="G366" s="270"/>
      <c r="H366" s="236">
        <v>1447</v>
      </c>
      <c r="I366" s="86"/>
      <c r="J366" s="252">
        <v>1447</v>
      </c>
      <c r="K366" s="311">
        <f t="shared" si="13"/>
        <v>1</v>
      </c>
    </row>
    <row r="367" spans="2:11" s="6" customFormat="1" ht="15.75" customHeight="1">
      <c r="B367" s="244"/>
      <c r="C367" s="307"/>
      <c r="D367" s="226"/>
      <c r="E367" s="227">
        <v>3020</v>
      </c>
      <c r="F367" s="257" t="s">
        <v>145</v>
      </c>
      <c r="G367" s="266">
        <v>280</v>
      </c>
      <c r="H367" s="236">
        <v>300</v>
      </c>
      <c r="I367" s="86">
        <f t="shared" si="11"/>
        <v>1.0714285714285714</v>
      </c>
      <c r="J367" s="252">
        <v>291.6</v>
      </c>
      <c r="K367" s="98">
        <f t="shared" si="13"/>
        <v>0.9720000000000001</v>
      </c>
    </row>
    <row r="368" spans="2:11" s="6" customFormat="1" ht="15" customHeight="1">
      <c r="B368" s="244"/>
      <c r="C368" s="307"/>
      <c r="D368" s="312"/>
      <c r="E368" s="227">
        <v>3110</v>
      </c>
      <c r="F368" s="257" t="s">
        <v>114</v>
      </c>
      <c r="G368" s="266">
        <v>1347105</v>
      </c>
      <c r="H368" s="236">
        <v>2966693</v>
      </c>
      <c r="I368" s="86">
        <f t="shared" si="11"/>
        <v>2.20227302251866</v>
      </c>
      <c r="J368" s="252">
        <v>1592216.25</v>
      </c>
      <c r="K368" s="98">
        <f t="shared" si="13"/>
        <v>0.5366973427988673</v>
      </c>
    </row>
    <row r="369" spans="2:11" s="6" customFormat="1" ht="15" customHeight="1">
      <c r="B369" s="225"/>
      <c r="C369" s="307"/>
      <c r="D369" s="312"/>
      <c r="E369" s="227">
        <v>4010</v>
      </c>
      <c r="F369" s="257" t="s">
        <v>56</v>
      </c>
      <c r="G369" s="266">
        <v>26705</v>
      </c>
      <c r="H369" s="236">
        <v>76000</v>
      </c>
      <c r="I369" s="86">
        <f t="shared" si="11"/>
        <v>2.8459090058041565</v>
      </c>
      <c r="J369" s="252">
        <v>35225.22</v>
      </c>
      <c r="K369" s="98">
        <f t="shared" si="13"/>
        <v>0.46348973684210526</v>
      </c>
    </row>
    <row r="370" spans="2:11" s="6" customFormat="1" ht="15" customHeight="1">
      <c r="B370" s="225"/>
      <c r="C370" s="307"/>
      <c r="D370" s="312"/>
      <c r="E370" s="227">
        <v>4040</v>
      </c>
      <c r="F370" s="257" t="s">
        <v>29</v>
      </c>
      <c r="G370" s="266">
        <v>1038</v>
      </c>
      <c r="H370" s="236">
        <v>5900</v>
      </c>
      <c r="I370" s="86">
        <f t="shared" si="11"/>
        <v>5.684007707129094</v>
      </c>
      <c r="J370" s="252">
        <v>5432.57</v>
      </c>
      <c r="K370" s="98">
        <f t="shared" si="13"/>
        <v>0.9207745762711864</v>
      </c>
    </row>
    <row r="371" spans="2:11" s="6" customFormat="1" ht="15" customHeight="1">
      <c r="B371" s="225"/>
      <c r="C371" s="307"/>
      <c r="D371" s="312"/>
      <c r="E371" s="227">
        <v>4110</v>
      </c>
      <c r="F371" s="257" t="s">
        <v>58</v>
      </c>
      <c r="G371" s="266">
        <v>41343</v>
      </c>
      <c r="H371" s="236">
        <v>42200</v>
      </c>
      <c r="I371" s="86">
        <f t="shared" si="11"/>
        <v>1.0207290230510606</v>
      </c>
      <c r="J371" s="252">
        <v>28151.42</v>
      </c>
      <c r="K371" s="98">
        <f t="shared" si="13"/>
        <v>0.6670952606635071</v>
      </c>
    </row>
    <row r="372" spans="2:11" s="6" customFormat="1" ht="15" customHeight="1">
      <c r="B372" s="225"/>
      <c r="C372" s="307"/>
      <c r="D372" s="312"/>
      <c r="E372" s="227">
        <v>4120</v>
      </c>
      <c r="F372" s="257" t="s">
        <v>135</v>
      </c>
      <c r="G372" s="266">
        <v>811</v>
      </c>
      <c r="H372" s="236">
        <v>1900</v>
      </c>
      <c r="I372" s="86">
        <f t="shared" si="11"/>
        <v>2.342786683107275</v>
      </c>
      <c r="J372" s="252">
        <v>562.94</v>
      </c>
      <c r="K372" s="98">
        <f t="shared" si="13"/>
        <v>0.2962842105263158</v>
      </c>
    </row>
    <row r="373" spans="2:11" s="6" customFormat="1" ht="15" customHeight="1">
      <c r="B373" s="225"/>
      <c r="C373" s="307"/>
      <c r="D373" s="312"/>
      <c r="E373" s="227">
        <v>4210</v>
      </c>
      <c r="F373" s="257" t="s">
        <v>15</v>
      </c>
      <c r="G373" s="266">
        <v>5246</v>
      </c>
      <c r="H373" s="236">
        <v>50</v>
      </c>
      <c r="I373" s="86">
        <f t="shared" si="11"/>
        <v>0.009531071292413268</v>
      </c>
      <c r="J373" s="252">
        <v>0</v>
      </c>
      <c r="K373" s="98">
        <f t="shared" si="13"/>
        <v>0</v>
      </c>
    </row>
    <row r="374" spans="2:11" s="6" customFormat="1" ht="15" customHeight="1">
      <c r="B374" s="225"/>
      <c r="C374" s="307"/>
      <c r="D374" s="312"/>
      <c r="E374" s="227">
        <v>4280</v>
      </c>
      <c r="F374" s="257" t="s">
        <v>39</v>
      </c>
      <c r="G374" s="266"/>
      <c r="H374" s="236">
        <v>100</v>
      </c>
      <c r="I374" s="86"/>
      <c r="J374" s="252">
        <v>100</v>
      </c>
      <c r="K374" s="98">
        <f t="shared" si="13"/>
        <v>1</v>
      </c>
    </row>
    <row r="375" spans="2:11" s="6" customFormat="1" ht="15" customHeight="1">
      <c r="B375" s="225"/>
      <c r="C375" s="307"/>
      <c r="D375" s="312"/>
      <c r="E375" s="227">
        <v>4300</v>
      </c>
      <c r="F375" s="257" t="s">
        <v>7</v>
      </c>
      <c r="G375" s="266">
        <v>4430</v>
      </c>
      <c r="H375" s="236">
        <v>50</v>
      </c>
      <c r="I375" s="86">
        <f t="shared" si="11"/>
        <v>0.011286681715575621</v>
      </c>
      <c r="J375" s="252">
        <v>50</v>
      </c>
      <c r="K375" s="98">
        <f t="shared" si="13"/>
        <v>1</v>
      </c>
    </row>
    <row r="376" spans="2:11" s="6" customFormat="1" ht="15" customHeight="1">
      <c r="B376" s="225"/>
      <c r="C376" s="307"/>
      <c r="D376" s="312"/>
      <c r="E376" s="227">
        <v>4350</v>
      </c>
      <c r="F376" s="96" t="s">
        <v>179</v>
      </c>
      <c r="G376" s="266"/>
      <c r="H376" s="236">
        <v>50</v>
      </c>
      <c r="I376" s="86"/>
      <c r="J376" s="252">
        <v>0</v>
      </c>
      <c r="K376" s="98">
        <f t="shared" si="13"/>
        <v>0</v>
      </c>
    </row>
    <row r="377" spans="2:11" s="6" customFormat="1" ht="30" customHeight="1">
      <c r="B377" s="225"/>
      <c r="C377" s="307"/>
      <c r="D377" s="312"/>
      <c r="E377" s="227">
        <v>4370</v>
      </c>
      <c r="F377" s="96" t="s">
        <v>174</v>
      </c>
      <c r="G377" s="266"/>
      <c r="H377" s="236">
        <v>100</v>
      </c>
      <c r="I377" s="86"/>
      <c r="J377" s="252">
        <v>0</v>
      </c>
      <c r="K377" s="98">
        <f t="shared" si="13"/>
        <v>0</v>
      </c>
    </row>
    <row r="378" spans="2:11" s="6" customFormat="1" ht="15" customHeight="1">
      <c r="B378" s="225"/>
      <c r="C378" s="307"/>
      <c r="D378" s="312"/>
      <c r="E378" s="227">
        <v>4410</v>
      </c>
      <c r="F378" s="257" t="s">
        <v>41</v>
      </c>
      <c r="G378" s="266">
        <v>700</v>
      </c>
      <c r="H378" s="236">
        <v>100</v>
      </c>
      <c r="I378" s="86">
        <f t="shared" si="11"/>
        <v>0.14285714285714285</v>
      </c>
      <c r="J378" s="252">
        <v>83.58</v>
      </c>
      <c r="K378" s="98">
        <f t="shared" si="13"/>
        <v>0.8358</v>
      </c>
    </row>
    <row r="379" spans="2:11" s="6" customFormat="1" ht="15" customHeight="1">
      <c r="B379" s="225"/>
      <c r="C379" s="307"/>
      <c r="D379" s="312"/>
      <c r="E379" s="227">
        <v>4440</v>
      </c>
      <c r="F379" s="257" t="s">
        <v>45</v>
      </c>
      <c r="G379" s="266">
        <v>734</v>
      </c>
      <c r="H379" s="236">
        <v>2400</v>
      </c>
      <c r="I379" s="86">
        <f t="shared" si="11"/>
        <v>3.2697547683923704</v>
      </c>
      <c r="J379" s="252">
        <v>1800</v>
      </c>
      <c r="K379" s="98">
        <f t="shared" si="13"/>
        <v>0.75</v>
      </c>
    </row>
    <row r="380" spans="2:11" s="6" customFormat="1" ht="78.75" customHeight="1">
      <c r="B380" s="225"/>
      <c r="C380" s="307"/>
      <c r="D380" s="312"/>
      <c r="E380" s="227">
        <v>4560</v>
      </c>
      <c r="F380" s="221" t="s">
        <v>253</v>
      </c>
      <c r="G380" s="266"/>
      <c r="H380" s="236">
        <v>96</v>
      </c>
      <c r="I380" s="86"/>
      <c r="J380" s="252">
        <v>95.75</v>
      </c>
      <c r="K380" s="98">
        <f t="shared" si="13"/>
        <v>0.9973958333333334</v>
      </c>
    </row>
    <row r="381" spans="2:11" s="6" customFormat="1" ht="15" customHeight="1">
      <c r="B381" s="225"/>
      <c r="C381" s="307"/>
      <c r="D381" s="312"/>
      <c r="E381" s="227">
        <v>4700</v>
      </c>
      <c r="F381" s="221" t="s">
        <v>177</v>
      </c>
      <c r="G381" s="266"/>
      <c r="H381" s="236">
        <v>200</v>
      </c>
      <c r="I381" s="86"/>
      <c r="J381" s="252">
        <v>123</v>
      </c>
      <c r="K381" s="98">
        <f>J381/H381</f>
        <v>0.615</v>
      </c>
    </row>
    <row r="382" spans="2:11" s="6" customFormat="1" ht="47.25">
      <c r="B382" s="244"/>
      <c r="C382" s="307"/>
      <c r="D382" s="226">
        <v>85213</v>
      </c>
      <c r="E382" s="230"/>
      <c r="F382" s="255" t="s">
        <v>89</v>
      </c>
      <c r="G382" s="313">
        <v>21500</v>
      </c>
      <c r="H382" s="250">
        <f>H383</f>
        <v>23573</v>
      </c>
      <c r="I382" s="86">
        <f>H382/G382</f>
        <v>1.0964186046511628</v>
      </c>
      <c r="J382" s="250">
        <f>J383</f>
        <v>10824.78</v>
      </c>
      <c r="K382" s="95">
        <f t="shared" si="13"/>
        <v>0.4592024774105969</v>
      </c>
    </row>
    <row r="383" spans="2:11" s="6" customFormat="1" ht="15.75">
      <c r="B383" s="244"/>
      <c r="C383" s="307"/>
      <c r="D383" s="226"/>
      <c r="E383" s="227">
        <v>4130</v>
      </c>
      <c r="F383" s="257" t="s">
        <v>90</v>
      </c>
      <c r="G383" s="266">
        <v>21500</v>
      </c>
      <c r="H383" s="236">
        <v>23573</v>
      </c>
      <c r="I383" s="86">
        <f>H383/G383</f>
        <v>1.0964186046511628</v>
      </c>
      <c r="J383" s="252">
        <v>10824.78</v>
      </c>
      <c r="K383" s="98">
        <f t="shared" si="13"/>
        <v>0.4592024774105969</v>
      </c>
    </row>
    <row r="384" spans="2:11" s="6" customFormat="1" ht="31.5">
      <c r="B384" s="225"/>
      <c r="C384" s="221"/>
      <c r="D384" s="226">
        <v>85214</v>
      </c>
      <c r="E384" s="227"/>
      <c r="F384" s="255" t="s">
        <v>91</v>
      </c>
      <c r="G384" s="270">
        <v>267500</v>
      </c>
      <c r="H384" s="250">
        <f>SUM(H385:H386)</f>
        <v>262423</v>
      </c>
      <c r="I384" s="86">
        <f>H384/G384</f>
        <v>0.9810205607476635</v>
      </c>
      <c r="J384" s="250">
        <f>SUM(J385:J386)</f>
        <v>122575.81</v>
      </c>
      <c r="K384" s="95">
        <f t="shared" si="13"/>
        <v>0.4670924804609352</v>
      </c>
    </row>
    <row r="385" spans="2:11" s="6" customFormat="1" ht="15.75">
      <c r="B385" s="225"/>
      <c r="C385" s="221"/>
      <c r="D385" s="226"/>
      <c r="E385" s="227">
        <v>3110</v>
      </c>
      <c r="F385" s="257" t="s">
        <v>114</v>
      </c>
      <c r="G385" s="266">
        <v>267500</v>
      </c>
      <c r="H385" s="236">
        <v>251423</v>
      </c>
      <c r="I385" s="86">
        <f>H385/G385</f>
        <v>0.9398990654205608</v>
      </c>
      <c r="J385" s="252">
        <v>122575.81</v>
      </c>
      <c r="K385" s="98">
        <f t="shared" si="13"/>
        <v>0.48752822931871787</v>
      </c>
    </row>
    <row r="386" spans="2:11" s="6" customFormat="1" ht="15" customHeight="1">
      <c r="B386" s="225"/>
      <c r="C386" s="221"/>
      <c r="D386" s="226"/>
      <c r="E386" s="227">
        <v>3119</v>
      </c>
      <c r="F386" s="257" t="s">
        <v>114</v>
      </c>
      <c r="G386" s="266">
        <v>267500</v>
      </c>
      <c r="H386" s="236">
        <v>11000</v>
      </c>
      <c r="I386" s="86"/>
      <c r="J386" s="252">
        <v>0</v>
      </c>
      <c r="K386" s="98">
        <f t="shared" si="13"/>
        <v>0</v>
      </c>
    </row>
    <row r="387" spans="2:11" s="6" customFormat="1" ht="5.25" customHeight="1">
      <c r="B387" s="225"/>
      <c r="C387" s="221"/>
      <c r="D387" s="226"/>
      <c r="E387" s="227"/>
      <c r="F387" s="257"/>
      <c r="G387" s="266"/>
      <c r="H387" s="236"/>
      <c r="I387" s="86"/>
      <c r="J387" s="252"/>
      <c r="K387" s="98"/>
    </row>
    <row r="388" spans="2:11" s="7" customFormat="1" ht="18">
      <c r="B388" s="225"/>
      <c r="C388" s="221"/>
      <c r="D388" s="226">
        <v>85215</v>
      </c>
      <c r="E388" s="227"/>
      <c r="F388" s="255" t="s">
        <v>92</v>
      </c>
      <c r="G388" s="270">
        <v>51000</v>
      </c>
      <c r="H388" s="250">
        <f>SUM(H389)</f>
        <v>10000</v>
      </c>
      <c r="I388" s="86">
        <f>H388/G388</f>
        <v>0.19607843137254902</v>
      </c>
      <c r="J388" s="251">
        <f>SUM(J389)</f>
        <v>6682.29</v>
      </c>
      <c r="K388" s="95">
        <f t="shared" si="13"/>
        <v>0.668229</v>
      </c>
    </row>
    <row r="389" spans="2:11" s="7" customFormat="1" ht="15.75">
      <c r="B389" s="225"/>
      <c r="C389" s="221"/>
      <c r="D389" s="226"/>
      <c r="E389" s="227">
        <v>3110</v>
      </c>
      <c r="F389" s="257" t="s">
        <v>114</v>
      </c>
      <c r="G389" s="266">
        <v>51000</v>
      </c>
      <c r="H389" s="236">
        <v>10000</v>
      </c>
      <c r="I389" s="86">
        <f>H389/G389</f>
        <v>0.19607843137254902</v>
      </c>
      <c r="J389" s="252">
        <v>6682.29</v>
      </c>
      <c r="K389" s="98">
        <f t="shared" si="13"/>
        <v>0.668229</v>
      </c>
    </row>
    <row r="390" spans="2:11" s="7" customFormat="1" ht="18">
      <c r="B390" s="225"/>
      <c r="C390" s="221"/>
      <c r="D390" s="226">
        <v>85216</v>
      </c>
      <c r="E390" s="227"/>
      <c r="F390" s="255" t="s">
        <v>221</v>
      </c>
      <c r="G390" s="266"/>
      <c r="H390" s="250">
        <f>SUM(H391:H392)</f>
        <v>141158</v>
      </c>
      <c r="I390" s="116"/>
      <c r="J390" s="251">
        <f>SUM(J391:J392)</f>
        <v>73073.75</v>
      </c>
      <c r="K390" s="95">
        <f t="shared" si="13"/>
        <v>0.5176734581107695</v>
      </c>
    </row>
    <row r="391" spans="2:11" s="7" customFormat="1" ht="94.5">
      <c r="B391" s="225"/>
      <c r="C391" s="221"/>
      <c r="D391" s="226"/>
      <c r="E391" s="227">
        <v>2910</v>
      </c>
      <c r="F391" s="257" t="s">
        <v>254</v>
      </c>
      <c r="G391" s="266"/>
      <c r="H391" s="236">
        <v>324</v>
      </c>
      <c r="I391" s="86"/>
      <c r="J391" s="252">
        <v>324</v>
      </c>
      <c r="K391" s="98">
        <f t="shared" si="13"/>
        <v>1</v>
      </c>
    </row>
    <row r="392" spans="2:11" s="7" customFormat="1" ht="16.5" customHeight="1">
      <c r="B392" s="225"/>
      <c r="C392" s="221"/>
      <c r="D392" s="226"/>
      <c r="E392" s="227">
        <v>3110</v>
      </c>
      <c r="F392" s="257" t="s">
        <v>114</v>
      </c>
      <c r="G392" s="266"/>
      <c r="H392" s="236">
        <v>140834</v>
      </c>
      <c r="I392" s="86"/>
      <c r="J392" s="252">
        <v>72749.75</v>
      </c>
      <c r="K392" s="98">
        <f t="shared" si="13"/>
        <v>0.5165638269167957</v>
      </c>
    </row>
    <row r="393" spans="2:11" s="7" customFormat="1" ht="16.5" customHeight="1">
      <c r="B393" s="225"/>
      <c r="C393" s="221"/>
      <c r="D393" s="226">
        <v>85219</v>
      </c>
      <c r="E393" s="227"/>
      <c r="F393" s="255" t="s">
        <v>93</v>
      </c>
      <c r="G393" s="270">
        <f>SUM(G396:G414)</f>
        <v>192445</v>
      </c>
      <c r="H393" s="250">
        <f>SUM(H396:H415)</f>
        <v>377678</v>
      </c>
      <c r="I393" s="86">
        <f aca="true" t="shared" si="14" ref="I393:I402">H393/G393</f>
        <v>1.9625243576086675</v>
      </c>
      <c r="J393" s="250">
        <f>SUM(J396:J415)</f>
        <v>210387.76</v>
      </c>
      <c r="K393" s="95">
        <f t="shared" si="13"/>
        <v>0.5570559047654351</v>
      </c>
    </row>
    <row r="394" spans="2:11" s="7" customFormat="1" ht="31.5" hidden="1">
      <c r="B394" s="225"/>
      <c r="C394" s="221"/>
      <c r="D394" s="226"/>
      <c r="E394" s="227">
        <v>3020</v>
      </c>
      <c r="F394" s="257" t="s">
        <v>120</v>
      </c>
      <c r="G394" s="266"/>
      <c r="H394" s="236"/>
      <c r="I394" s="86" t="e">
        <f t="shared" si="14"/>
        <v>#DIV/0!</v>
      </c>
      <c r="J394" s="252"/>
      <c r="K394" s="98" t="e">
        <f t="shared" si="13"/>
        <v>#DIV/0!</v>
      </c>
    </row>
    <row r="395" spans="2:11" s="7" customFormat="1" ht="15.75" hidden="1">
      <c r="B395" s="225"/>
      <c r="C395" s="221"/>
      <c r="D395" s="226"/>
      <c r="E395" s="227">
        <v>3030</v>
      </c>
      <c r="F395" s="257" t="s">
        <v>62</v>
      </c>
      <c r="G395" s="266">
        <v>1200</v>
      </c>
      <c r="H395" s="236"/>
      <c r="I395" s="86">
        <f t="shared" si="14"/>
        <v>0</v>
      </c>
      <c r="J395" s="252"/>
      <c r="K395" s="98" t="e">
        <f t="shared" si="13"/>
        <v>#DIV/0!</v>
      </c>
    </row>
    <row r="396" spans="2:11" s="7" customFormat="1" ht="15.75" customHeight="1">
      <c r="B396" s="225"/>
      <c r="C396" s="221"/>
      <c r="D396" s="226"/>
      <c r="E396" s="227">
        <v>3020</v>
      </c>
      <c r="F396" s="257" t="s">
        <v>145</v>
      </c>
      <c r="G396" s="266">
        <v>2700</v>
      </c>
      <c r="H396" s="236">
        <v>2000</v>
      </c>
      <c r="I396" s="86">
        <f t="shared" si="14"/>
        <v>0.7407407407407407</v>
      </c>
      <c r="J396" s="252">
        <v>1173.35</v>
      </c>
      <c r="K396" s="98">
        <f t="shared" si="13"/>
        <v>0.586675</v>
      </c>
    </row>
    <row r="397" spans="2:11" s="7" customFormat="1" ht="17.25" customHeight="1">
      <c r="B397" s="225"/>
      <c r="C397" s="221"/>
      <c r="D397" s="226"/>
      <c r="E397" s="227">
        <v>3110</v>
      </c>
      <c r="F397" s="257" t="s">
        <v>114</v>
      </c>
      <c r="G397" s="266"/>
      <c r="H397" s="236">
        <v>4500</v>
      </c>
      <c r="I397" s="86"/>
      <c r="J397" s="252">
        <v>2700</v>
      </c>
      <c r="K397" s="98">
        <f t="shared" si="13"/>
        <v>0.6</v>
      </c>
    </row>
    <row r="398" spans="2:11" s="7" customFormat="1" ht="15.75">
      <c r="B398" s="225"/>
      <c r="C398" s="221"/>
      <c r="D398" s="226"/>
      <c r="E398" s="227">
        <v>4010</v>
      </c>
      <c r="F398" s="257" t="s">
        <v>56</v>
      </c>
      <c r="G398" s="266">
        <v>124527</v>
      </c>
      <c r="H398" s="236">
        <v>262900</v>
      </c>
      <c r="I398" s="86">
        <f t="shared" si="14"/>
        <v>2.111188738185293</v>
      </c>
      <c r="J398" s="252">
        <v>132023.34</v>
      </c>
      <c r="K398" s="98">
        <f t="shared" si="13"/>
        <v>0.5021808292126284</v>
      </c>
    </row>
    <row r="399" spans="2:11" s="7" customFormat="1" ht="15.75">
      <c r="B399" s="225"/>
      <c r="C399" s="221"/>
      <c r="D399" s="226"/>
      <c r="E399" s="227">
        <v>4040</v>
      </c>
      <c r="F399" s="257" t="s">
        <v>29</v>
      </c>
      <c r="G399" s="266">
        <v>11845</v>
      </c>
      <c r="H399" s="236">
        <v>24100</v>
      </c>
      <c r="I399" s="86">
        <f t="shared" si="14"/>
        <v>2.0346137610806245</v>
      </c>
      <c r="J399" s="252">
        <v>24025.79</v>
      </c>
      <c r="K399" s="98">
        <f t="shared" si="13"/>
        <v>0.9969207468879668</v>
      </c>
    </row>
    <row r="400" spans="2:11" s="7" customFormat="1" ht="15.75">
      <c r="B400" s="225"/>
      <c r="C400" s="221"/>
      <c r="D400" s="226"/>
      <c r="E400" s="227">
        <v>4110</v>
      </c>
      <c r="F400" s="257" t="s">
        <v>47</v>
      </c>
      <c r="G400" s="266">
        <v>22248</v>
      </c>
      <c r="H400" s="236">
        <v>43930</v>
      </c>
      <c r="I400" s="86">
        <f t="shared" si="14"/>
        <v>1.974559510967278</v>
      </c>
      <c r="J400" s="252">
        <v>23225.44</v>
      </c>
      <c r="K400" s="98">
        <f t="shared" si="13"/>
        <v>0.5286920100159345</v>
      </c>
    </row>
    <row r="401" spans="2:11" s="7" customFormat="1" ht="14.25" customHeight="1">
      <c r="B401" s="225"/>
      <c r="C401" s="221"/>
      <c r="D401" s="226"/>
      <c r="E401" s="227">
        <v>4120</v>
      </c>
      <c r="F401" s="257" t="s">
        <v>35</v>
      </c>
      <c r="G401" s="266">
        <v>3399</v>
      </c>
      <c r="H401" s="236">
        <v>7008</v>
      </c>
      <c r="I401" s="86">
        <f t="shared" si="14"/>
        <v>2.061782877316858</v>
      </c>
      <c r="J401" s="252">
        <v>3402.26</v>
      </c>
      <c r="K401" s="98">
        <f t="shared" si="13"/>
        <v>0.4854823059360731</v>
      </c>
    </row>
    <row r="402" spans="2:11" s="7" customFormat="1" ht="15.75" hidden="1">
      <c r="B402" s="225"/>
      <c r="C402" s="221"/>
      <c r="D402" s="226"/>
      <c r="E402" s="227">
        <v>4210</v>
      </c>
      <c r="F402" s="257" t="s">
        <v>15</v>
      </c>
      <c r="G402" s="266"/>
      <c r="H402" s="236"/>
      <c r="I402" s="86" t="e">
        <f t="shared" si="14"/>
        <v>#DIV/0!</v>
      </c>
      <c r="J402" s="252"/>
      <c r="K402" s="98" t="e">
        <f t="shared" si="13"/>
        <v>#DIV/0!</v>
      </c>
    </row>
    <row r="403" spans="2:11" s="7" customFormat="1" ht="15.75">
      <c r="B403" s="225"/>
      <c r="C403" s="221"/>
      <c r="D403" s="226"/>
      <c r="E403" s="227">
        <v>4170</v>
      </c>
      <c r="F403" s="257" t="s">
        <v>157</v>
      </c>
      <c r="G403" s="266"/>
      <c r="H403" s="236">
        <v>1200</v>
      </c>
      <c r="I403" s="86"/>
      <c r="J403" s="252">
        <v>600</v>
      </c>
      <c r="K403" s="98">
        <f>J403/H403</f>
        <v>0.5</v>
      </c>
    </row>
    <row r="404" spans="2:11" s="7" customFormat="1" ht="15.75">
      <c r="B404" s="225"/>
      <c r="C404" s="221"/>
      <c r="D404" s="226"/>
      <c r="E404" s="227">
        <v>4210</v>
      </c>
      <c r="F404" s="257" t="s">
        <v>15</v>
      </c>
      <c r="G404" s="266">
        <v>4000</v>
      </c>
      <c r="H404" s="236">
        <v>2000</v>
      </c>
      <c r="I404" s="86">
        <f>H404/G404</f>
        <v>0.5</v>
      </c>
      <c r="J404" s="252">
        <v>1763.29</v>
      </c>
      <c r="K404" s="98">
        <f aca="true" t="shared" si="15" ref="K404:K539">J404/H404</f>
        <v>0.881645</v>
      </c>
    </row>
    <row r="405" spans="2:11" s="7" customFormat="1" ht="15.75">
      <c r="B405" s="225"/>
      <c r="C405" s="221"/>
      <c r="D405" s="226"/>
      <c r="E405" s="227">
        <v>4260</v>
      </c>
      <c r="F405" s="265" t="s">
        <v>37</v>
      </c>
      <c r="G405" s="266"/>
      <c r="H405" s="236">
        <v>523</v>
      </c>
      <c r="I405" s="86"/>
      <c r="J405" s="252">
        <v>0</v>
      </c>
      <c r="K405" s="98">
        <f t="shared" si="15"/>
        <v>0</v>
      </c>
    </row>
    <row r="406" spans="2:11" s="7" customFormat="1" ht="15.75">
      <c r="B406" s="225"/>
      <c r="C406" s="221"/>
      <c r="D406" s="226"/>
      <c r="E406" s="227">
        <v>4280</v>
      </c>
      <c r="F406" s="257" t="s">
        <v>117</v>
      </c>
      <c r="G406" s="266"/>
      <c r="H406" s="236">
        <v>400</v>
      </c>
      <c r="I406" s="86"/>
      <c r="J406" s="252">
        <v>350</v>
      </c>
      <c r="K406" s="98">
        <f t="shared" si="15"/>
        <v>0.875</v>
      </c>
    </row>
    <row r="407" spans="2:11" s="7" customFormat="1" ht="15.75">
      <c r="B407" s="225"/>
      <c r="C407" s="221"/>
      <c r="D407" s="226"/>
      <c r="E407" s="227">
        <v>4300</v>
      </c>
      <c r="F407" s="257" t="s">
        <v>7</v>
      </c>
      <c r="G407" s="266">
        <v>3500</v>
      </c>
      <c r="H407" s="236">
        <v>7600</v>
      </c>
      <c r="I407" s="86">
        <f>H407/G407</f>
        <v>2.1714285714285713</v>
      </c>
      <c r="J407" s="252">
        <v>6383.49</v>
      </c>
      <c r="K407" s="98">
        <f t="shared" si="15"/>
        <v>0.8399328947368421</v>
      </c>
    </row>
    <row r="408" spans="2:11" s="7" customFormat="1" ht="15.75" hidden="1">
      <c r="B408" s="225"/>
      <c r="C408" s="221"/>
      <c r="D408" s="226"/>
      <c r="E408" s="227">
        <v>4410</v>
      </c>
      <c r="F408" s="257" t="s">
        <v>41</v>
      </c>
      <c r="G408" s="266">
        <v>11146</v>
      </c>
      <c r="H408" s="236"/>
      <c r="I408" s="86">
        <f>H408/G408</f>
        <v>0</v>
      </c>
      <c r="J408" s="252"/>
      <c r="K408" s="98" t="e">
        <f t="shared" si="15"/>
        <v>#DIV/0!</v>
      </c>
    </row>
    <row r="409" spans="2:11" s="7" customFormat="1" ht="15.75" hidden="1">
      <c r="B409" s="225"/>
      <c r="C409" s="221"/>
      <c r="D409" s="226"/>
      <c r="E409" s="227">
        <v>4430</v>
      </c>
      <c r="F409" s="257" t="s">
        <v>43</v>
      </c>
      <c r="G409" s="266">
        <v>480</v>
      </c>
      <c r="H409" s="236"/>
      <c r="I409" s="86">
        <f>H409/G409</f>
        <v>0</v>
      </c>
      <c r="J409" s="252"/>
      <c r="K409" s="98" t="e">
        <f t="shared" si="15"/>
        <v>#DIV/0!</v>
      </c>
    </row>
    <row r="410" spans="2:11" s="7" customFormat="1" ht="15.75">
      <c r="B410" s="225"/>
      <c r="C410" s="221"/>
      <c r="D410" s="226"/>
      <c r="E410" s="227">
        <v>4350</v>
      </c>
      <c r="F410" s="268" t="s">
        <v>179</v>
      </c>
      <c r="G410" s="266"/>
      <c r="H410" s="236">
        <v>1000</v>
      </c>
      <c r="I410" s="86"/>
      <c r="J410" s="252">
        <v>583.3</v>
      </c>
      <c r="K410" s="98">
        <f t="shared" si="15"/>
        <v>0.5832999999999999</v>
      </c>
    </row>
    <row r="411" spans="2:11" s="7" customFormat="1" ht="31.5">
      <c r="B411" s="225"/>
      <c r="C411" s="221"/>
      <c r="D411" s="226"/>
      <c r="E411" s="227">
        <v>4370</v>
      </c>
      <c r="F411" s="96" t="s">
        <v>174</v>
      </c>
      <c r="G411" s="266"/>
      <c r="H411" s="236">
        <v>3000</v>
      </c>
      <c r="I411" s="86"/>
      <c r="J411" s="252">
        <v>1648.34</v>
      </c>
      <c r="K411" s="98">
        <f t="shared" si="15"/>
        <v>0.5494466666666666</v>
      </c>
    </row>
    <row r="412" spans="2:11" s="7" customFormat="1" ht="15.75">
      <c r="B412" s="225"/>
      <c r="C412" s="221"/>
      <c r="D412" s="226"/>
      <c r="E412" s="227">
        <v>4410</v>
      </c>
      <c r="F412" s="257" t="s">
        <v>41</v>
      </c>
      <c r="G412" s="266">
        <v>5000</v>
      </c>
      <c r="H412" s="236">
        <v>7000</v>
      </c>
      <c r="I412" s="86">
        <f>H412/G412</f>
        <v>1.4</v>
      </c>
      <c r="J412" s="252">
        <v>5252.28</v>
      </c>
      <c r="K412" s="98">
        <f t="shared" si="15"/>
        <v>0.7503257142857143</v>
      </c>
    </row>
    <row r="413" spans="2:11" s="7" customFormat="1" ht="15.75">
      <c r="B413" s="225"/>
      <c r="C413" s="221"/>
      <c r="D413" s="226"/>
      <c r="E413" s="227">
        <v>4430</v>
      </c>
      <c r="F413" s="257" t="s">
        <v>43</v>
      </c>
      <c r="G413" s="266"/>
      <c r="H413" s="236">
        <v>477</v>
      </c>
      <c r="I413" s="86"/>
      <c r="J413" s="252">
        <v>476.88</v>
      </c>
      <c r="K413" s="98">
        <f t="shared" si="15"/>
        <v>0.999748427672956</v>
      </c>
    </row>
    <row r="414" spans="2:11" s="7" customFormat="1" ht="15.75">
      <c r="B414" s="225"/>
      <c r="C414" s="221"/>
      <c r="D414" s="226"/>
      <c r="E414" s="227">
        <v>4440</v>
      </c>
      <c r="F414" s="257" t="s">
        <v>45</v>
      </c>
      <c r="G414" s="266">
        <v>3600</v>
      </c>
      <c r="H414" s="236">
        <v>9040</v>
      </c>
      <c r="I414" s="86">
        <f>H414/G414</f>
        <v>2.511111111111111</v>
      </c>
      <c r="J414" s="252">
        <v>6780</v>
      </c>
      <c r="K414" s="98">
        <f t="shared" si="15"/>
        <v>0.75</v>
      </c>
    </row>
    <row r="415" spans="2:11" s="7" customFormat="1" ht="31.5">
      <c r="B415" s="225"/>
      <c r="C415" s="221"/>
      <c r="D415" s="226"/>
      <c r="E415" s="227">
        <v>4700</v>
      </c>
      <c r="F415" s="46" t="s">
        <v>177</v>
      </c>
      <c r="G415" s="266"/>
      <c r="H415" s="236">
        <v>1000</v>
      </c>
      <c r="I415" s="86"/>
      <c r="J415" s="252">
        <v>0</v>
      </c>
      <c r="K415" s="98">
        <f t="shared" si="15"/>
        <v>0</v>
      </c>
    </row>
    <row r="416" spans="2:11" s="7" customFormat="1" ht="15.75">
      <c r="B416" s="225"/>
      <c r="C416" s="221"/>
      <c r="D416" s="226">
        <v>85278</v>
      </c>
      <c r="E416" s="227"/>
      <c r="F416" s="78" t="s">
        <v>255</v>
      </c>
      <c r="G416" s="270"/>
      <c r="H416" s="309">
        <f>SUM(H417)</f>
        <v>2000</v>
      </c>
      <c r="I416" s="81"/>
      <c r="J416" s="314">
        <f>SUM(J417)</f>
        <v>2000</v>
      </c>
      <c r="K416" s="99">
        <f t="shared" si="15"/>
        <v>1</v>
      </c>
    </row>
    <row r="417" spans="2:11" s="7" customFormat="1" ht="15.75">
      <c r="B417" s="225"/>
      <c r="C417" s="221"/>
      <c r="D417" s="226"/>
      <c r="E417" s="227">
        <v>3110</v>
      </c>
      <c r="F417" s="257" t="s">
        <v>114</v>
      </c>
      <c r="G417" s="266"/>
      <c r="H417" s="236">
        <v>2000</v>
      </c>
      <c r="I417" s="86"/>
      <c r="J417" s="252">
        <v>2000</v>
      </c>
      <c r="K417" s="98">
        <f t="shared" si="15"/>
        <v>1</v>
      </c>
    </row>
    <row r="418" spans="2:11" s="7" customFormat="1" ht="18">
      <c r="B418" s="225"/>
      <c r="C418" s="221"/>
      <c r="D418" s="226">
        <v>85295</v>
      </c>
      <c r="E418" s="227"/>
      <c r="F418" s="255" t="s">
        <v>13</v>
      </c>
      <c r="G418" s="270">
        <v>40000</v>
      </c>
      <c r="H418" s="250">
        <f>SUM(H419:H421,H422)</f>
        <v>71990</v>
      </c>
      <c r="I418" s="86">
        <f>H418/G418</f>
        <v>1.79975</v>
      </c>
      <c r="J418" s="250">
        <f>SUM(J419:J422)</f>
        <v>34298.72</v>
      </c>
      <c r="K418" s="95">
        <f>J418/H418</f>
        <v>0.4764372829559661</v>
      </c>
    </row>
    <row r="419" spans="2:11" s="7" customFormat="1" ht="95.25" thickBot="1">
      <c r="B419" s="225"/>
      <c r="C419" s="221"/>
      <c r="D419" s="226"/>
      <c r="E419" s="227">
        <v>2360</v>
      </c>
      <c r="F419" s="233" t="s">
        <v>257</v>
      </c>
      <c r="G419" s="270"/>
      <c r="H419" s="236">
        <v>3500</v>
      </c>
      <c r="I419" s="86"/>
      <c r="J419" s="252">
        <v>0</v>
      </c>
      <c r="K419" s="98">
        <f>J419/H419</f>
        <v>0</v>
      </c>
    </row>
    <row r="420" spans="2:11" s="7" customFormat="1" ht="94.5">
      <c r="B420" s="225"/>
      <c r="C420" s="221"/>
      <c r="D420" s="226"/>
      <c r="E420" s="227">
        <v>2910</v>
      </c>
      <c r="F420" s="315" t="s">
        <v>254</v>
      </c>
      <c r="G420" s="270"/>
      <c r="H420" s="236">
        <v>7479</v>
      </c>
      <c r="I420" s="86"/>
      <c r="J420" s="252">
        <v>7478.72</v>
      </c>
      <c r="K420" s="98">
        <f>J420/H420</f>
        <v>0.9999625618398182</v>
      </c>
    </row>
    <row r="421" spans="2:11" s="7" customFormat="1" ht="16.5" customHeight="1">
      <c r="B421" s="225"/>
      <c r="C421" s="221"/>
      <c r="D421" s="226"/>
      <c r="E421" s="227">
        <v>3110</v>
      </c>
      <c r="F421" s="257" t="s">
        <v>114</v>
      </c>
      <c r="G421" s="266">
        <v>40000</v>
      </c>
      <c r="H421" s="236">
        <v>60860</v>
      </c>
      <c r="I421" s="86">
        <f>H421/G421</f>
        <v>1.5215</v>
      </c>
      <c r="J421" s="252">
        <v>26669</v>
      </c>
      <c r="K421" s="98">
        <f>J421/H421</f>
        <v>0.4382024318107131</v>
      </c>
    </row>
    <row r="422" spans="2:11" s="7" customFormat="1" ht="95.25" thickBot="1">
      <c r="B422" s="225"/>
      <c r="C422" s="221"/>
      <c r="D422" s="226"/>
      <c r="E422" s="227">
        <v>4560</v>
      </c>
      <c r="F422" s="257" t="s">
        <v>256</v>
      </c>
      <c r="G422" s="266"/>
      <c r="H422" s="236">
        <v>151</v>
      </c>
      <c r="I422" s="86"/>
      <c r="J422" s="252">
        <v>151</v>
      </c>
      <c r="K422" s="98">
        <f>J422/H422</f>
        <v>1</v>
      </c>
    </row>
    <row r="423" spans="1:11" s="24" customFormat="1" ht="32.25" thickBot="1">
      <c r="A423" s="31"/>
      <c r="B423" s="238">
        <v>853</v>
      </c>
      <c r="C423" s="316"/>
      <c r="D423" s="239"/>
      <c r="E423" s="240"/>
      <c r="F423" s="317" t="s">
        <v>214</v>
      </c>
      <c r="G423" s="318"/>
      <c r="H423" s="254">
        <f>H424</f>
        <v>120540</v>
      </c>
      <c r="I423" s="111"/>
      <c r="J423" s="319">
        <f>J424</f>
        <v>22023.189999999995</v>
      </c>
      <c r="K423" s="73">
        <f t="shared" si="15"/>
        <v>0.1827044134727061</v>
      </c>
    </row>
    <row r="424" spans="2:11" s="7" customFormat="1" ht="18">
      <c r="B424" s="225"/>
      <c r="C424" s="221"/>
      <c r="D424" s="226">
        <v>85395</v>
      </c>
      <c r="E424" s="227"/>
      <c r="F424" s="255" t="s">
        <v>213</v>
      </c>
      <c r="G424" s="270">
        <f>SUM(G426:G438)</f>
        <v>0</v>
      </c>
      <c r="H424" s="250">
        <f>SUM(H425:H442)</f>
        <v>120540</v>
      </c>
      <c r="I424" s="250">
        <f>SUM(I425:I442)</f>
        <v>0</v>
      </c>
      <c r="J424" s="250">
        <f>SUM(J425:J442)</f>
        <v>22023.189999999995</v>
      </c>
      <c r="K424" s="95">
        <f t="shared" si="15"/>
        <v>0.1827044134727061</v>
      </c>
    </row>
    <row r="425" spans="2:11" s="7" customFormat="1" ht="15.75">
      <c r="B425" s="225"/>
      <c r="C425" s="221"/>
      <c r="D425" s="226"/>
      <c r="E425" s="227">
        <v>4017</v>
      </c>
      <c r="F425" s="257" t="s">
        <v>56</v>
      </c>
      <c r="G425" s="270"/>
      <c r="H425" s="236">
        <v>36500</v>
      </c>
      <c r="I425" s="86"/>
      <c r="J425" s="252">
        <v>10684.3</v>
      </c>
      <c r="K425" s="98">
        <f t="shared" si="15"/>
        <v>0.29272054794520547</v>
      </c>
    </row>
    <row r="426" spans="2:11" s="7" customFormat="1" ht="15.75">
      <c r="B426" s="225"/>
      <c r="C426" s="221"/>
      <c r="D426" s="226"/>
      <c r="E426" s="227">
        <v>4019</v>
      </c>
      <c r="F426" s="257" t="s">
        <v>56</v>
      </c>
      <c r="G426" s="266"/>
      <c r="H426" s="236">
        <v>2150</v>
      </c>
      <c r="I426" s="86"/>
      <c r="J426" s="252">
        <v>565.7</v>
      </c>
      <c r="K426" s="98">
        <f t="shared" si="15"/>
        <v>0.2631162790697675</v>
      </c>
    </row>
    <row r="427" spans="2:11" s="7" customFormat="1" ht="15.75">
      <c r="B427" s="225"/>
      <c r="C427" s="221"/>
      <c r="D427" s="226"/>
      <c r="E427" s="227">
        <v>4117</v>
      </c>
      <c r="F427" s="257" t="s">
        <v>47</v>
      </c>
      <c r="G427" s="266"/>
      <c r="H427" s="236">
        <v>11000</v>
      </c>
      <c r="I427" s="86"/>
      <c r="J427" s="252">
        <v>1702.05</v>
      </c>
      <c r="K427" s="98">
        <f t="shared" si="15"/>
        <v>0.15473181818181816</v>
      </c>
    </row>
    <row r="428" spans="2:11" s="7" customFormat="1" ht="15.75">
      <c r="B428" s="225"/>
      <c r="C428" s="221"/>
      <c r="D428" s="226"/>
      <c r="E428" s="227">
        <v>4119</v>
      </c>
      <c r="F428" s="257" t="s">
        <v>47</v>
      </c>
      <c r="G428" s="266"/>
      <c r="H428" s="236">
        <v>600</v>
      </c>
      <c r="I428" s="86"/>
      <c r="J428" s="252">
        <v>90.1</v>
      </c>
      <c r="K428" s="98">
        <f t="shared" si="15"/>
        <v>0.15016666666666667</v>
      </c>
    </row>
    <row r="429" spans="2:11" s="7" customFormat="1" ht="15.75">
      <c r="B429" s="225"/>
      <c r="C429" s="221"/>
      <c r="D429" s="226"/>
      <c r="E429" s="227">
        <v>4127</v>
      </c>
      <c r="F429" s="257" t="s">
        <v>35</v>
      </c>
      <c r="G429" s="266"/>
      <c r="H429" s="236">
        <v>1900</v>
      </c>
      <c r="I429" s="86"/>
      <c r="J429" s="252">
        <v>261.8</v>
      </c>
      <c r="K429" s="98">
        <f t="shared" si="15"/>
        <v>0.13778947368421054</v>
      </c>
    </row>
    <row r="430" spans="2:11" s="7" customFormat="1" ht="15.75">
      <c r="B430" s="225"/>
      <c r="C430" s="221"/>
      <c r="D430" s="226"/>
      <c r="E430" s="227">
        <v>4129</v>
      </c>
      <c r="F430" s="257" t="s">
        <v>35</v>
      </c>
      <c r="G430" s="266"/>
      <c r="H430" s="236">
        <v>100</v>
      </c>
      <c r="I430" s="86"/>
      <c r="J430" s="252">
        <v>13.85</v>
      </c>
      <c r="K430" s="98">
        <f t="shared" si="15"/>
        <v>0.13849999999999998</v>
      </c>
    </row>
    <row r="431" spans="2:11" s="7" customFormat="1" ht="15.75">
      <c r="B431" s="225"/>
      <c r="C431" s="221"/>
      <c r="D431" s="226"/>
      <c r="E431" s="227">
        <v>4137</v>
      </c>
      <c r="F431" s="257" t="s">
        <v>90</v>
      </c>
      <c r="G431" s="266"/>
      <c r="H431" s="236">
        <v>4200</v>
      </c>
      <c r="I431" s="86"/>
      <c r="J431" s="252">
        <v>910.83</v>
      </c>
      <c r="K431" s="98">
        <f t="shared" si="15"/>
        <v>0.21686428571428573</v>
      </c>
    </row>
    <row r="432" spans="2:11" s="7" customFormat="1" ht="15.75">
      <c r="B432" s="225"/>
      <c r="C432" s="221"/>
      <c r="D432" s="226"/>
      <c r="E432" s="227">
        <v>4139</v>
      </c>
      <c r="F432" s="257" t="s">
        <v>90</v>
      </c>
      <c r="G432" s="266"/>
      <c r="H432" s="236">
        <v>600</v>
      </c>
      <c r="I432" s="86"/>
      <c r="J432" s="252">
        <v>48.21</v>
      </c>
      <c r="K432" s="98">
        <f t="shared" si="15"/>
        <v>0.08035</v>
      </c>
    </row>
    <row r="433" spans="2:11" s="7" customFormat="1" ht="15.75">
      <c r="B433" s="225"/>
      <c r="C433" s="221"/>
      <c r="D433" s="226"/>
      <c r="E433" s="227">
        <v>4177</v>
      </c>
      <c r="F433" s="257" t="s">
        <v>157</v>
      </c>
      <c r="G433" s="266"/>
      <c r="H433" s="236">
        <v>15480</v>
      </c>
      <c r="I433" s="86"/>
      <c r="J433" s="252">
        <v>4480</v>
      </c>
      <c r="K433" s="98">
        <f t="shared" si="15"/>
        <v>0.28940568475452194</v>
      </c>
    </row>
    <row r="434" spans="2:11" s="7" customFormat="1" ht="15.75">
      <c r="B434" s="225"/>
      <c r="C434" s="221"/>
      <c r="D434" s="226"/>
      <c r="E434" s="227">
        <v>4179</v>
      </c>
      <c r="F434" s="257" t="s">
        <v>157</v>
      </c>
      <c r="G434" s="266"/>
      <c r="H434" s="236">
        <v>600</v>
      </c>
      <c r="I434" s="86"/>
      <c r="J434" s="252">
        <v>0</v>
      </c>
      <c r="K434" s="98">
        <f t="shared" si="15"/>
        <v>0</v>
      </c>
    </row>
    <row r="435" spans="2:11" s="7" customFormat="1" ht="15.75">
      <c r="B435" s="225"/>
      <c r="C435" s="221"/>
      <c r="D435" s="226"/>
      <c r="E435" s="227">
        <v>4217</v>
      </c>
      <c r="F435" s="257" t="s">
        <v>15</v>
      </c>
      <c r="G435" s="266"/>
      <c r="H435" s="236">
        <v>13100</v>
      </c>
      <c r="I435" s="86"/>
      <c r="J435" s="252">
        <v>596.34</v>
      </c>
      <c r="K435" s="98">
        <f t="shared" si="15"/>
        <v>0.04552213740458016</v>
      </c>
    </row>
    <row r="436" spans="2:11" s="7" customFormat="1" ht="15.75">
      <c r="B436" s="225"/>
      <c r="C436" s="221"/>
      <c r="D436" s="226"/>
      <c r="E436" s="227">
        <v>4219</v>
      </c>
      <c r="F436" s="257" t="s">
        <v>15</v>
      </c>
      <c r="G436" s="266"/>
      <c r="H436" s="236">
        <v>650</v>
      </c>
      <c r="I436" s="86"/>
      <c r="J436" s="252">
        <v>0</v>
      </c>
      <c r="K436" s="98">
        <f t="shared" si="15"/>
        <v>0</v>
      </c>
    </row>
    <row r="437" spans="2:11" s="7" customFormat="1" ht="15.75">
      <c r="B437" s="225"/>
      <c r="C437" s="221"/>
      <c r="D437" s="226"/>
      <c r="E437" s="227">
        <v>4307</v>
      </c>
      <c r="F437" s="257" t="s">
        <v>7</v>
      </c>
      <c r="G437" s="266"/>
      <c r="H437" s="236">
        <v>28960</v>
      </c>
      <c r="I437" s="86"/>
      <c r="J437" s="252">
        <v>2670.01</v>
      </c>
      <c r="K437" s="98">
        <f t="shared" si="15"/>
        <v>0.09219647790055249</v>
      </c>
    </row>
    <row r="438" spans="2:11" s="7" customFormat="1" ht="15.75">
      <c r="B438" s="225"/>
      <c r="C438" s="221"/>
      <c r="D438" s="226"/>
      <c r="E438" s="227">
        <v>4309</v>
      </c>
      <c r="F438" s="257" t="s">
        <v>7</v>
      </c>
      <c r="G438" s="266"/>
      <c r="H438" s="236">
        <v>1500</v>
      </c>
      <c r="I438" s="86"/>
      <c r="J438" s="252">
        <v>0</v>
      </c>
      <c r="K438" s="98">
        <f t="shared" si="15"/>
        <v>0</v>
      </c>
    </row>
    <row r="439" spans="2:11" s="7" customFormat="1" ht="15.75">
      <c r="B439" s="225"/>
      <c r="C439" s="221"/>
      <c r="D439" s="226"/>
      <c r="E439" s="227">
        <v>4417</v>
      </c>
      <c r="F439" s="257" t="s">
        <v>41</v>
      </c>
      <c r="G439" s="266"/>
      <c r="H439" s="236">
        <v>750</v>
      </c>
      <c r="I439" s="86"/>
      <c r="J439" s="252">
        <v>0</v>
      </c>
      <c r="K439" s="98">
        <f t="shared" si="15"/>
        <v>0</v>
      </c>
    </row>
    <row r="440" spans="2:11" s="7" customFormat="1" ht="15.75">
      <c r="B440" s="225"/>
      <c r="C440" s="221"/>
      <c r="D440" s="226"/>
      <c r="E440" s="227">
        <v>4419</v>
      </c>
      <c r="F440" s="257" t="s">
        <v>41</v>
      </c>
      <c r="G440" s="266"/>
      <c r="H440" s="236">
        <v>50</v>
      </c>
      <c r="I440" s="86"/>
      <c r="J440" s="252">
        <v>0</v>
      </c>
      <c r="K440" s="98">
        <f t="shared" si="15"/>
        <v>0</v>
      </c>
    </row>
    <row r="441" spans="2:11" s="7" customFormat="1" ht="15.75">
      <c r="B441" s="225"/>
      <c r="C441" s="221"/>
      <c r="D441" s="226"/>
      <c r="E441" s="227">
        <v>4447</v>
      </c>
      <c r="F441" s="208" t="s">
        <v>119</v>
      </c>
      <c r="G441" s="266"/>
      <c r="H441" s="236">
        <v>2000</v>
      </c>
      <c r="I441" s="86"/>
      <c r="J441" s="252">
        <v>0</v>
      </c>
      <c r="K441" s="98">
        <f t="shared" si="15"/>
        <v>0</v>
      </c>
    </row>
    <row r="442" spans="2:11" s="7" customFormat="1" ht="16.5" thickBot="1">
      <c r="B442" s="225"/>
      <c r="C442" s="221"/>
      <c r="D442" s="226"/>
      <c r="E442" s="227">
        <v>4449</v>
      </c>
      <c r="F442" s="208" t="s">
        <v>119</v>
      </c>
      <c r="G442" s="266"/>
      <c r="H442" s="236">
        <v>400</v>
      </c>
      <c r="I442" s="86"/>
      <c r="J442" s="252">
        <v>0</v>
      </c>
      <c r="K442" s="98">
        <f t="shared" si="15"/>
        <v>0</v>
      </c>
    </row>
    <row r="443" spans="2:11" s="7" customFormat="1" ht="17.25" customHeight="1" thickBot="1">
      <c r="B443" s="238">
        <v>854</v>
      </c>
      <c r="C443" s="238"/>
      <c r="D443" s="239"/>
      <c r="E443" s="240"/>
      <c r="F443" s="238" t="s">
        <v>94</v>
      </c>
      <c r="G443" s="320" t="e">
        <f>SUM(G444,#REF!,G460,#REF!,)</f>
        <v>#REF!</v>
      </c>
      <c r="H443" s="254">
        <f>H444+H457+H460+H466</f>
        <v>405765</v>
      </c>
      <c r="I443" s="111" t="e">
        <f>H443/G443</f>
        <v>#REF!</v>
      </c>
      <c r="J443" s="254">
        <f>J444+J457+J460+J466</f>
        <v>277909.93</v>
      </c>
      <c r="K443" s="73">
        <f t="shared" si="15"/>
        <v>0.684903651128116</v>
      </c>
    </row>
    <row r="444" spans="2:11" s="7" customFormat="1" ht="18">
      <c r="B444" s="225"/>
      <c r="C444" s="208"/>
      <c r="D444" s="209">
        <v>85401</v>
      </c>
      <c r="E444" s="227"/>
      <c r="F444" s="248" t="s">
        <v>95</v>
      </c>
      <c r="G444" s="321">
        <f>SUM(G445:G456)</f>
        <v>86000</v>
      </c>
      <c r="H444" s="250">
        <f>SUM(H445:H456)</f>
        <v>194250</v>
      </c>
      <c r="I444" s="86">
        <f aca="true" t="shared" si="16" ref="I444:I449">H444/G444</f>
        <v>2.258720930232558</v>
      </c>
      <c r="J444" s="250">
        <f>SUM(J445:J456)</f>
        <v>115107.93</v>
      </c>
      <c r="K444" s="95">
        <f t="shared" si="15"/>
        <v>0.5925762162162161</v>
      </c>
    </row>
    <row r="445" spans="2:11" s="7" customFormat="1" ht="18" customHeight="1">
      <c r="B445" s="225"/>
      <c r="C445" s="208"/>
      <c r="D445" s="209"/>
      <c r="E445" s="227">
        <v>3020</v>
      </c>
      <c r="F445" s="208" t="s">
        <v>145</v>
      </c>
      <c r="G445" s="322">
        <v>5100</v>
      </c>
      <c r="H445" s="236">
        <v>12500</v>
      </c>
      <c r="I445" s="86">
        <f t="shared" si="16"/>
        <v>2.450980392156863</v>
      </c>
      <c r="J445" s="252">
        <v>7104.83</v>
      </c>
      <c r="K445" s="98">
        <f t="shared" si="15"/>
        <v>0.5683864</v>
      </c>
    </row>
    <row r="446" spans="2:11" s="7" customFormat="1" ht="15.75">
      <c r="B446" s="225"/>
      <c r="C446" s="208"/>
      <c r="D446" s="209"/>
      <c r="E446" s="227">
        <v>4010</v>
      </c>
      <c r="F446" s="208" t="s">
        <v>56</v>
      </c>
      <c r="G446" s="322">
        <v>57208</v>
      </c>
      <c r="H446" s="236">
        <v>126800</v>
      </c>
      <c r="I446" s="86">
        <f t="shared" si="16"/>
        <v>2.2164732205285973</v>
      </c>
      <c r="J446" s="252">
        <v>69308.79</v>
      </c>
      <c r="K446" s="98">
        <f t="shared" si="15"/>
        <v>0.5465992902208201</v>
      </c>
    </row>
    <row r="447" spans="2:11" s="8" customFormat="1" ht="15.75">
      <c r="B447" s="225"/>
      <c r="C447" s="208"/>
      <c r="D447" s="209"/>
      <c r="E447" s="227">
        <v>4040</v>
      </c>
      <c r="F447" s="208" t="s">
        <v>29</v>
      </c>
      <c r="G447" s="322">
        <v>5700</v>
      </c>
      <c r="H447" s="236">
        <v>11200</v>
      </c>
      <c r="I447" s="86">
        <f t="shared" si="16"/>
        <v>1.9649122807017543</v>
      </c>
      <c r="J447" s="252">
        <v>10242.11</v>
      </c>
      <c r="K447" s="98">
        <f t="shared" si="15"/>
        <v>0.9144741071428572</v>
      </c>
    </row>
    <row r="448" spans="2:11" s="9" customFormat="1" ht="15.75">
      <c r="B448" s="225"/>
      <c r="C448" s="208"/>
      <c r="D448" s="209"/>
      <c r="E448" s="227">
        <v>4110</v>
      </c>
      <c r="F448" s="208" t="s">
        <v>58</v>
      </c>
      <c r="G448" s="322">
        <v>12500</v>
      </c>
      <c r="H448" s="323">
        <v>21500</v>
      </c>
      <c r="I448" s="86">
        <f t="shared" si="16"/>
        <v>1.72</v>
      </c>
      <c r="J448" s="324">
        <v>14531.41</v>
      </c>
      <c r="K448" s="98">
        <f t="shared" si="15"/>
        <v>0.6758795348837209</v>
      </c>
    </row>
    <row r="449" spans="2:11" s="9" customFormat="1" ht="15.75">
      <c r="B449" s="225"/>
      <c r="C449" s="208"/>
      <c r="D449" s="209"/>
      <c r="E449" s="227">
        <v>4120</v>
      </c>
      <c r="F449" s="208" t="s">
        <v>59</v>
      </c>
      <c r="G449" s="322">
        <v>1600</v>
      </c>
      <c r="H449" s="323">
        <v>3400</v>
      </c>
      <c r="I449" s="86">
        <f t="shared" si="16"/>
        <v>2.125</v>
      </c>
      <c r="J449" s="324">
        <v>2219.72</v>
      </c>
      <c r="K449" s="98">
        <f t="shared" si="15"/>
        <v>0.6528588235294117</v>
      </c>
    </row>
    <row r="450" spans="2:11" s="9" customFormat="1" ht="15.75">
      <c r="B450" s="225"/>
      <c r="C450" s="208"/>
      <c r="D450" s="209"/>
      <c r="E450" s="227">
        <v>4210</v>
      </c>
      <c r="F450" s="208" t="s">
        <v>15</v>
      </c>
      <c r="G450" s="322">
        <v>0</v>
      </c>
      <c r="H450" s="323">
        <v>2000</v>
      </c>
      <c r="I450" s="86">
        <v>0</v>
      </c>
      <c r="J450" s="324">
        <v>1750.67</v>
      </c>
      <c r="K450" s="98">
        <f t="shared" si="15"/>
        <v>0.8753350000000001</v>
      </c>
    </row>
    <row r="451" spans="2:11" s="9" customFormat="1" ht="15.75">
      <c r="B451" s="225"/>
      <c r="C451" s="208"/>
      <c r="D451" s="209"/>
      <c r="E451" s="227">
        <v>4240</v>
      </c>
      <c r="F451" s="208" t="s">
        <v>118</v>
      </c>
      <c r="G451" s="322"/>
      <c r="H451" s="323">
        <v>1000</v>
      </c>
      <c r="I451" s="86"/>
      <c r="J451" s="324">
        <v>293.67</v>
      </c>
      <c r="K451" s="98">
        <f t="shared" si="15"/>
        <v>0.29367000000000004</v>
      </c>
    </row>
    <row r="452" spans="2:11" s="9" customFormat="1" ht="15.75">
      <c r="B452" s="225"/>
      <c r="C452" s="208"/>
      <c r="D452" s="209"/>
      <c r="E452" s="227">
        <v>4260</v>
      </c>
      <c r="F452" s="208" t="s">
        <v>37</v>
      </c>
      <c r="G452" s="322"/>
      <c r="H452" s="323">
        <v>7000</v>
      </c>
      <c r="I452" s="86"/>
      <c r="J452" s="324">
        <v>3506.73</v>
      </c>
      <c r="K452" s="98">
        <f t="shared" si="15"/>
        <v>0.5009614285714286</v>
      </c>
    </row>
    <row r="453" spans="2:11" s="9" customFormat="1" ht="15.75">
      <c r="B453" s="225"/>
      <c r="C453" s="208"/>
      <c r="D453" s="209"/>
      <c r="E453" s="227">
        <v>4280</v>
      </c>
      <c r="F453" s="208" t="s">
        <v>117</v>
      </c>
      <c r="G453" s="322"/>
      <c r="H453" s="323">
        <v>300</v>
      </c>
      <c r="I453" s="86"/>
      <c r="J453" s="324">
        <v>0</v>
      </c>
      <c r="K453" s="98">
        <f t="shared" si="15"/>
        <v>0</v>
      </c>
    </row>
    <row r="454" spans="2:11" s="9" customFormat="1" ht="15.75">
      <c r="B454" s="225"/>
      <c r="C454" s="208"/>
      <c r="D454" s="209"/>
      <c r="E454" s="227">
        <v>4300</v>
      </c>
      <c r="F454" s="208" t="s">
        <v>7</v>
      </c>
      <c r="G454" s="322"/>
      <c r="H454" s="323">
        <v>300</v>
      </c>
      <c r="I454" s="86"/>
      <c r="J454" s="324">
        <v>0</v>
      </c>
      <c r="K454" s="98">
        <f t="shared" si="15"/>
        <v>0</v>
      </c>
    </row>
    <row r="455" spans="2:11" s="9" customFormat="1" ht="15.75">
      <c r="B455" s="225"/>
      <c r="C455" s="208"/>
      <c r="D455" s="209"/>
      <c r="E455" s="227">
        <v>4410</v>
      </c>
      <c r="F455" s="208" t="s">
        <v>41</v>
      </c>
      <c r="G455" s="322"/>
      <c r="H455" s="323">
        <v>150</v>
      </c>
      <c r="I455" s="86"/>
      <c r="J455" s="324">
        <v>0</v>
      </c>
      <c r="K455" s="98">
        <f t="shared" si="15"/>
        <v>0</v>
      </c>
    </row>
    <row r="456" spans="2:11" s="9" customFormat="1" ht="15.75">
      <c r="B456" s="225"/>
      <c r="C456" s="208"/>
      <c r="D456" s="209"/>
      <c r="E456" s="227">
        <v>4440</v>
      </c>
      <c r="F456" s="208" t="s">
        <v>119</v>
      </c>
      <c r="G456" s="322">
        <v>3892</v>
      </c>
      <c r="H456" s="323">
        <v>8100</v>
      </c>
      <c r="I456" s="86">
        <f>H456/G456</f>
        <v>2.0811921891058582</v>
      </c>
      <c r="J456" s="324">
        <v>6150</v>
      </c>
      <c r="K456" s="98">
        <f t="shared" si="15"/>
        <v>0.7592592592592593</v>
      </c>
    </row>
    <row r="457" spans="2:11" s="9" customFormat="1" ht="18">
      <c r="B457" s="225"/>
      <c r="C457" s="208"/>
      <c r="D457" s="209">
        <v>85415</v>
      </c>
      <c r="E457" s="227"/>
      <c r="F457" s="248" t="s">
        <v>163</v>
      </c>
      <c r="G457" s="322"/>
      <c r="H457" s="325">
        <f>SUM(H458:H459)</f>
        <v>205665</v>
      </c>
      <c r="I457" s="86"/>
      <c r="J457" s="325">
        <f>SUM(J458:J459)</f>
        <v>157675</v>
      </c>
      <c r="K457" s="95">
        <f t="shared" si="15"/>
        <v>0.7666593732526196</v>
      </c>
    </row>
    <row r="458" spans="2:11" s="9" customFormat="1" ht="15.75">
      <c r="B458" s="225"/>
      <c r="C458" s="208"/>
      <c r="D458" s="209"/>
      <c r="E458" s="227">
        <v>3240</v>
      </c>
      <c r="F458" s="208" t="s">
        <v>164</v>
      </c>
      <c r="G458" s="322"/>
      <c r="H458" s="323">
        <v>182915</v>
      </c>
      <c r="I458" s="86"/>
      <c r="J458" s="324">
        <v>155400</v>
      </c>
      <c r="K458" s="98">
        <f t="shared" si="15"/>
        <v>0.8495749391794003</v>
      </c>
    </row>
    <row r="459" spans="2:11" s="9" customFormat="1" ht="31.5">
      <c r="B459" s="225"/>
      <c r="C459" s="208"/>
      <c r="D459" s="209"/>
      <c r="E459" s="227">
        <v>3260</v>
      </c>
      <c r="F459" s="208" t="s">
        <v>202</v>
      </c>
      <c r="G459" s="322"/>
      <c r="H459" s="323">
        <v>22750</v>
      </c>
      <c r="I459" s="86"/>
      <c r="J459" s="324">
        <v>2275</v>
      </c>
      <c r="K459" s="98">
        <f t="shared" si="15"/>
        <v>0.1</v>
      </c>
    </row>
    <row r="460" spans="2:11" s="9" customFormat="1" ht="18">
      <c r="B460" s="225"/>
      <c r="C460" s="208"/>
      <c r="D460" s="209">
        <v>85446</v>
      </c>
      <c r="E460" s="326"/>
      <c r="F460" s="248" t="s">
        <v>86</v>
      </c>
      <c r="G460" s="321">
        <v>600</v>
      </c>
      <c r="H460" s="325">
        <f>SUM(H461:H463)</f>
        <v>850</v>
      </c>
      <c r="I460" s="86">
        <f>H460/G460</f>
        <v>1.4166666666666667</v>
      </c>
      <c r="J460" s="327">
        <f>SUM(J461:J463)</f>
        <v>127</v>
      </c>
      <c r="K460" s="95">
        <f t="shared" si="15"/>
        <v>0.14941176470588236</v>
      </c>
    </row>
    <row r="461" spans="2:11" s="9" customFormat="1" ht="15.75">
      <c r="B461" s="225"/>
      <c r="C461" s="208"/>
      <c r="D461" s="209"/>
      <c r="E461" s="227">
        <v>4210</v>
      </c>
      <c r="F461" s="208" t="s">
        <v>15</v>
      </c>
      <c r="G461" s="321"/>
      <c r="H461" s="323">
        <v>350</v>
      </c>
      <c r="I461" s="86"/>
      <c r="J461" s="324">
        <v>0</v>
      </c>
      <c r="K461" s="98">
        <f t="shared" si="15"/>
        <v>0</v>
      </c>
    </row>
    <row r="462" spans="2:11" s="9" customFormat="1" ht="15.75">
      <c r="B462" s="225"/>
      <c r="C462" s="208"/>
      <c r="D462" s="209"/>
      <c r="E462" s="227">
        <v>4300</v>
      </c>
      <c r="F462" s="208" t="s">
        <v>7</v>
      </c>
      <c r="G462" s="322">
        <v>600</v>
      </c>
      <c r="H462" s="323">
        <v>250</v>
      </c>
      <c r="I462" s="86">
        <f>H462/G462</f>
        <v>0.4166666666666667</v>
      </c>
      <c r="J462" s="324">
        <v>52</v>
      </c>
      <c r="K462" s="98">
        <f t="shared" si="15"/>
        <v>0.208</v>
      </c>
    </row>
    <row r="463" spans="2:11" s="9" customFormat="1" ht="17.25" customHeight="1" thickBot="1">
      <c r="B463" s="225"/>
      <c r="C463" s="208"/>
      <c r="D463" s="209"/>
      <c r="E463" s="227">
        <v>4410</v>
      </c>
      <c r="F463" s="208" t="s">
        <v>41</v>
      </c>
      <c r="G463" s="322"/>
      <c r="H463" s="323">
        <v>250</v>
      </c>
      <c r="I463" s="86"/>
      <c r="J463" s="324">
        <v>75</v>
      </c>
      <c r="K463" s="98">
        <f t="shared" si="15"/>
        <v>0.3</v>
      </c>
    </row>
    <row r="464" spans="2:11" s="9" customFormat="1" ht="14.25" customHeight="1" hidden="1" thickBot="1">
      <c r="B464" s="328"/>
      <c r="C464" s="329"/>
      <c r="D464" s="330"/>
      <c r="E464" s="331">
        <v>4300</v>
      </c>
      <c r="F464" s="332" t="s">
        <v>7</v>
      </c>
      <c r="G464" s="322">
        <v>900</v>
      </c>
      <c r="H464" s="323"/>
      <c r="I464" s="182">
        <f>H464/G464</f>
        <v>0</v>
      </c>
      <c r="J464" s="324"/>
      <c r="K464" s="98" t="e">
        <f t="shared" si="15"/>
        <v>#DIV/0!</v>
      </c>
    </row>
    <row r="465" spans="2:11" s="9" customFormat="1" ht="15.75" customHeight="1" hidden="1" thickBot="1">
      <c r="B465" s="328"/>
      <c r="C465" s="329"/>
      <c r="D465" s="330"/>
      <c r="E465" s="331">
        <v>4410</v>
      </c>
      <c r="F465" s="332" t="s">
        <v>125</v>
      </c>
      <c r="G465" s="322">
        <v>100</v>
      </c>
      <c r="H465" s="323"/>
      <c r="I465" s="195">
        <f>H465/G465</f>
        <v>0</v>
      </c>
      <c r="J465" s="324"/>
      <c r="K465" s="98" t="e">
        <f t="shared" si="15"/>
        <v>#DIV/0!</v>
      </c>
    </row>
    <row r="466" spans="2:11" s="9" customFormat="1" ht="15.75" customHeight="1" thickBot="1">
      <c r="B466" s="244"/>
      <c r="C466" s="244"/>
      <c r="D466" s="226">
        <v>85495</v>
      </c>
      <c r="E466" s="227"/>
      <c r="F466" s="231" t="s">
        <v>13</v>
      </c>
      <c r="G466" s="333"/>
      <c r="H466" s="334">
        <f>SUM(H467)</f>
        <v>5000</v>
      </c>
      <c r="I466" s="335"/>
      <c r="J466" s="334">
        <f>SUM(J467)</f>
        <v>5000</v>
      </c>
      <c r="K466" s="99">
        <f t="shared" si="15"/>
        <v>1</v>
      </c>
    </row>
    <row r="467" spans="2:11" s="9" customFormat="1" ht="78" customHeight="1" thickBot="1">
      <c r="B467" s="237"/>
      <c r="C467" s="237"/>
      <c r="D467" s="336"/>
      <c r="E467" s="215">
        <v>2360</v>
      </c>
      <c r="F467" s="233" t="s">
        <v>257</v>
      </c>
      <c r="G467" s="337"/>
      <c r="H467" s="338">
        <v>5000</v>
      </c>
      <c r="I467" s="339"/>
      <c r="J467" s="338">
        <v>5000</v>
      </c>
      <c r="K467" s="98">
        <f t="shared" si="15"/>
        <v>1</v>
      </c>
    </row>
    <row r="468" spans="2:11" s="9" customFormat="1" ht="32.25" thickBot="1">
      <c r="B468" s="238">
        <v>900</v>
      </c>
      <c r="C468" s="238"/>
      <c r="D468" s="239"/>
      <c r="E468" s="240"/>
      <c r="F468" s="238" t="s">
        <v>97</v>
      </c>
      <c r="G468" s="320">
        <f>SUM(G470,G496,G509,G524,G529,)</f>
        <v>773774</v>
      </c>
      <c r="H468" s="340">
        <f>H470+H492+H496+H509+H522+H524+H529</f>
        <v>1657620</v>
      </c>
      <c r="I468" s="340" t="e">
        <f>I470+I492+I496+I509+I522+I524+I529</f>
        <v>#REF!</v>
      </c>
      <c r="J468" s="340">
        <f>J470+J492+J496+J509+J522+J524+J529</f>
        <v>534331.21</v>
      </c>
      <c r="K468" s="73">
        <f t="shared" si="15"/>
        <v>0.32234843329593027</v>
      </c>
    </row>
    <row r="469" spans="2:11" s="9" customFormat="1" ht="9.75" customHeight="1">
      <c r="B469" s="306"/>
      <c r="C469" s="341"/>
      <c r="D469" s="342"/>
      <c r="E469" s="343"/>
      <c r="F469" s="341"/>
      <c r="G469" s="344"/>
      <c r="H469" s="323"/>
      <c r="I469" s="146"/>
      <c r="J469" s="324"/>
      <c r="K469" s="98"/>
    </row>
    <row r="470" spans="2:11" s="9" customFormat="1" ht="18">
      <c r="B470" s="244"/>
      <c r="C470" s="245"/>
      <c r="D470" s="209">
        <v>90001</v>
      </c>
      <c r="E470" s="230"/>
      <c r="F470" s="248" t="s">
        <v>98</v>
      </c>
      <c r="G470" s="321">
        <v>324610</v>
      </c>
      <c r="H470" s="325">
        <f>SUM(H471:H491)</f>
        <v>341480</v>
      </c>
      <c r="I470" s="86">
        <f>H470/G470</f>
        <v>1.0519700563753427</v>
      </c>
      <c r="J470" s="325">
        <f>SUM(J471:J491)</f>
        <v>168821.42999999996</v>
      </c>
      <c r="K470" s="95">
        <f t="shared" si="15"/>
        <v>0.4943816036078247</v>
      </c>
    </row>
    <row r="471" spans="2:11" s="9" customFormat="1" ht="31.5">
      <c r="B471" s="244"/>
      <c r="C471" s="245"/>
      <c r="D471" s="209"/>
      <c r="E471" s="227">
        <v>3020</v>
      </c>
      <c r="F471" s="208" t="s">
        <v>145</v>
      </c>
      <c r="G471" s="321"/>
      <c r="H471" s="323">
        <v>800</v>
      </c>
      <c r="I471" s="86"/>
      <c r="J471" s="324">
        <v>126.71</v>
      </c>
      <c r="K471" s="98">
        <f t="shared" si="15"/>
        <v>0.1583875</v>
      </c>
    </row>
    <row r="472" spans="2:11" s="9" customFormat="1" ht="15.75">
      <c r="B472" s="244"/>
      <c r="C472" s="245"/>
      <c r="D472" s="209"/>
      <c r="E472" s="227">
        <v>4010</v>
      </c>
      <c r="F472" s="208" t="s">
        <v>56</v>
      </c>
      <c r="G472" s="321"/>
      <c r="H472" s="323">
        <v>152400</v>
      </c>
      <c r="I472" s="86"/>
      <c r="J472" s="324">
        <v>72102.9</v>
      </c>
      <c r="K472" s="98">
        <f t="shared" si="15"/>
        <v>0.47311614173228345</v>
      </c>
    </row>
    <row r="473" spans="2:11" s="9" customFormat="1" ht="15.75">
      <c r="B473" s="244"/>
      <c r="C473" s="245"/>
      <c r="D473" s="209"/>
      <c r="E473" s="227">
        <v>4040</v>
      </c>
      <c r="F473" s="208" t="s">
        <v>29</v>
      </c>
      <c r="G473" s="321"/>
      <c r="H473" s="323">
        <v>10340</v>
      </c>
      <c r="I473" s="86"/>
      <c r="J473" s="324">
        <v>10338.46</v>
      </c>
      <c r="K473" s="98">
        <f t="shared" si="15"/>
        <v>0.9998510638297872</v>
      </c>
    </row>
    <row r="474" spans="2:11" s="9" customFormat="1" ht="15.75">
      <c r="B474" s="244"/>
      <c r="C474" s="245"/>
      <c r="D474" s="209"/>
      <c r="E474" s="227">
        <v>4110</v>
      </c>
      <c r="F474" s="208" t="s">
        <v>58</v>
      </c>
      <c r="G474" s="321"/>
      <c r="H474" s="323">
        <v>25900</v>
      </c>
      <c r="I474" s="86"/>
      <c r="J474" s="324">
        <v>13153.18</v>
      </c>
      <c r="K474" s="98">
        <f t="shared" si="15"/>
        <v>0.5078447876447877</v>
      </c>
    </row>
    <row r="475" spans="2:11" s="9" customFormat="1" ht="15.75">
      <c r="B475" s="244"/>
      <c r="C475" s="245"/>
      <c r="D475" s="209"/>
      <c r="E475" s="227">
        <v>4120</v>
      </c>
      <c r="F475" s="208" t="s">
        <v>59</v>
      </c>
      <c r="G475" s="321"/>
      <c r="H475" s="323">
        <v>4000</v>
      </c>
      <c r="I475" s="86"/>
      <c r="J475" s="324">
        <v>1778.05</v>
      </c>
      <c r="K475" s="98">
        <f t="shared" si="15"/>
        <v>0.4445125</v>
      </c>
    </row>
    <row r="476" spans="2:11" s="9" customFormat="1" ht="15.75">
      <c r="B476" s="244"/>
      <c r="C476" s="245"/>
      <c r="D476" s="209"/>
      <c r="E476" s="227">
        <v>4170</v>
      </c>
      <c r="F476" s="257" t="s">
        <v>157</v>
      </c>
      <c r="G476" s="321"/>
      <c r="H476" s="323">
        <v>3600</v>
      </c>
      <c r="I476" s="86"/>
      <c r="J476" s="324">
        <v>0</v>
      </c>
      <c r="K476" s="98">
        <f t="shared" si="15"/>
        <v>0</v>
      </c>
    </row>
    <row r="477" spans="2:11" s="9" customFormat="1" ht="15.75">
      <c r="B477" s="244"/>
      <c r="C477" s="245"/>
      <c r="D477" s="209"/>
      <c r="E477" s="227">
        <v>4210</v>
      </c>
      <c r="F477" s="208" t="s">
        <v>15</v>
      </c>
      <c r="G477" s="321"/>
      <c r="H477" s="323">
        <v>19000</v>
      </c>
      <c r="I477" s="86"/>
      <c r="J477" s="324">
        <v>11467.95</v>
      </c>
      <c r="K477" s="98">
        <f t="shared" si="15"/>
        <v>0.6035763157894737</v>
      </c>
    </row>
    <row r="478" spans="2:11" s="9" customFormat="1" ht="15.75">
      <c r="B478" s="244"/>
      <c r="C478" s="245"/>
      <c r="D478" s="209"/>
      <c r="E478" s="227">
        <v>4260</v>
      </c>
      <c r="F478" s="208" t="s">
        <v>37</v>
      </c>
      <c r="G478" s="321"/>
      <c r="H478" s="323">
        <v>81000</v>
      </c>
      <c r="I478" s="86"/>
      <c r="J478" s="324">
        <v>46125.9</v>
      </c>
      <c r="K478" s="98">
        <f t="shared" si="15"/>
        <v>0.5694555555555556</v>
      </c>
    </row>
    <row r="479" spans="2:11" s="9" customFormat="1" ht="15.75">
      <c r="B479" s="244"/>
      <c r="C479" s="245"/>
      <c r="D479" s="209"/>
      <c r="E479" s="227">
        <v>4270</v>
      </c>
      <c r="F479" s="265" t="s">
        <v>39</v>
      </c>
      <c r="G479" s="321"/>
      <c r="H479" s="323">
        <v>6000</v>
      </c>
      <c r="I479" s="86"/>
      <c r="J479" s="324">
        <v>965.64</v>
      </c>
      <c r="K479" s="98">
        <f t="shared" si="15"/>
        <v>0.16094</v>
      </c>
    </row>
    <row r="480" spans="2:11" s="9" customFormat="1" ht="15.75">
      <c r="B480" s="244"/>
      <c r="C480" s="245"/>
      <c r="D480" s="209"/>
      <c r="E480" s="227">
        <v>4280</v>
      </c>
      <c r="F480" s="208" t="s">
        <v>117</v>
      </c>
      <c r="G480" s="321"/>
      <c r="H480" s="323">
        <v>100</v>
      </c>
      <c r="I480" s="86"/>
      <c r="J480" s="324">
        <v>100</v>
      </c>
      <c r="K480" s="98">
        <f t="shared" si="15"/>
        <v>1</v>
      </c>
    </row>
    <row r="481" spans="2:11" s="9" customFormat="1" ht="15.75">
      <c r="B481" s="244"/>
      <c r="C481" s="245"/>
      <c r="D481" s="209"/>
      <c r="E481" s="227">
        <v>4300</v>
      </c>
      <c r="F481" s="208" t="s">
        <v>7</v>
      </c>
      <c r="G481" s="321"/>
      <c r="H481" s="323">
        <v>6000</v>
      </c>
      <c r="I481" s="86"/>
      <c r="J481" s="324">
        <v>2145.08</v>
      </c>
      <c r="K481" s="98">
        <f t="shared" si="15"/>
        <v>0.3575133333333333</v>
      </c>
    </row>
    <row r="482" spans="2:11" s="9" customFormat="1" ht="15.75">
      <c r="B482" s="244"/>
      <c r="C482" s="245"/>
      <c r="D482" s="209"/>
      <c r="E482" s="227">
        <v>4350</v>
      </c>
      <c r="F482" s="268" t="s">
        <v>179</v>
      </c>
      <c r="G482" s="321"/>
      <c r="H482" s="323">
        <v>300</v>
      </c>
      <c r="I482" s="86"/>
      <c r="J482" s="324">
        <v>208.93</v>
      </c>
      <c r="K482" s="98">
        <f t="shared" si="15"/>
        <v>0.6964333333333333</v>
      </c>
    </row>
    <row r="483" spans="2:11" s="9" customFormat="1" ht="31.5">
      <c r="B483" s="244"/>
      <c r="C483" s="245"/>
      <c r="D483" s="209"/>
      <c r="E483" s="227">
        <v>4360</v>
      </c>
      <c r="F483" s="96" t="s">
        <v>173</v>
      </c>
      <c r="G483" s="321"/>
      <c r="H483" s="323">
        <v>1000</v>
      </c>
      <c r="I483" s="86"/>
      <c r="J483" s="324">
        <v>450.34</v>
      </c>
      <c r="K483" s="98">
        <f t="shared" si="15"/>
        <v>0.45033999999999996</v>
      </c>
    </row>
    <row r="484" spans="2:11" s="9" customFormat="1" ht="31.5">
      <c r="B484" s="244"/>
      <c r="C484" s="245"/>
      <c r="D484" s="209"/>
      <c r="E484" s="227">
        <v>4370</v>
      </c>
      <c r="F484" s="96" t="s">
        <v>174</v>
      </c>
      <c r="G484" s="321"/>
      <c r="H484" s="323">
        <v>540</v>
      </c>
      <c r="I484" s="86"/>
      <c r="J484" s="324">
        <v>201.78</v>
      </c>
      <c r="K484" s="98">
        <f t="shared" si="15"/>
        <v>0.37366666666666665</v>
      </c>
    </row>
    <row r="485" spans="2:11" s="9" customFormat="1" ht="31.5">
      <c r="B485" s="244"/>
      <c r="C485" s="245"/>
      <c r="D485" s="209"/>
      <c r="E485" s="227">
        <v>4390</v>
      </c>
      <c r="F485" s="208" t="s">
        <v>175</v>
      </c>
      <c r="G485" s="321"/>
      <c r="H485" s="323">
        <v>7000</v>
      </c>
      <c r="I485" s="86"/>
      <c r="J485" s="324">
        <v>1740</v>
      </c>
      <c r="K485" s="98">
        <f t="shared" si="15"/>
        <v>0.24857142857142858</v>
      </c>
    </row>
    <row r="486" spans="2:11" s="9" customFormat="1" ht="15.75">
      <c r="B486" s="244"/>
      <c r="C486" s="245"/>
      <c r="D486" s="209"/>
      <c r="E486" s="227">
        <v>4410</v>
      </c>
      <c r="F486" s="208" t="s">
        <v>41</v>
      </c>
      <c r="G486" s="321"/>
      <c r="H486" s="323">
        <v>1000</v>
      </c>
      <c r="I486" s="86"/>
      <c r="J486" s="324">
        <v>160.71</v>
      </c>
      <c r="K486" s="98">
        <f t="shared" si="15"/>
        <v>0.16071000000000002</v>
      </c>
    </row>
    <row r="487" spans="2:11" s="9" customFormat="1" ht="15.75">
      <c r="B487" s="244"/>
      <c r="C487" s="245"/>
      <c r="D487" s="209"/>
      <c r="E487" s="227">
        <v>4430</v>
      </c>
      <c r="F487" s="257" t="s">
        <v>43</v>
      </c>
      <c r="G487" s="321"/>
      <c r="H487" s="323">
        <v>5800</v>
      </c>
      <c r="I487" s="86"/>
      <c r="J487" s="324">
        <v>3630.8</v>
      </c>
      <c r="K487" s="98">
        <f t="shared" si="15"/>
        <v>0.626</v>
      </c>
    </row>
    <row r="488" spans="2:11" s="9" customFormat="1" ht="15.75">
      <c r="B488" s="244"/>
      <c r="C488" s="245"/>
      <c r="D488" s="209"/>
      <c r="E488" s="227">
        <v>4440</v>
      </c>
      <c r="F488" s="208" t="s">
        <v>119</v>
      </c>
      <c r="G488" s="321"/>
      <c r="H488" s="323">
        <v>5500</v>
      </c>
      <c r="I488" s="86"/>
      <c r="J488" s="324">
        <v>4125</v>
      </c>
      <c r="K488" s="98">
        <f t="shared" si="15"/>
        <v>0.75</v>
      </c>
    </row>
    <row r="489" spans="2:11" s="9" customFormat="1" ht="15.75">
      <c r="B489" s="244"/>
      <c r="C489" s="245"/>
      <c r="D489" s="209"/>
      <c r="E489" s="227">
        <v>4530</v>
      </c>
      <c r="F489" s="208" t="s">
        <v>128</v>
      </c>
      <c r="G489" s="321"/>
      <c r="H489" s="323">
        <v>1900</v>
      </c>
      <c r="I489" s="86"/>
      <c r="J489" s="324">
        <v>0</v>
      </c>
      <c r="K489" s="98">
        <f t="shared" si="15"/>
        <v>0</v>
      </c>
    </row>
    <row r="490" spans="2:11" s="9" customFormat="1" ht="31.5">
      <c r="B490" s="244"/>
      <c r="C490" s="245"/>
      <c r="D490" s="209"/>
      <c r="E490" s="227">
        <v>4700</v>
      </c>
      <c r="F490" s="208" t="s">
        <v>258</v>
      </c>
      <c r="G490" s="321"/>
      <c r="H490" s="323">
        <v>300</v>
      </c>
      <c r="I490" s="86"/>
      <c r="J490" s="324">
        <v>0</v>
      </c>
      <c r="K490" s="98">
        <f t="shared" si="15"/>
        <v>0</v>
      </c>
    </row>
    <row r="491" spans="2:11" s="9" customFormat="1" ht="18.75" customHeight="1">
      <c r="B491" s="225"/>
      <c r="C491" s="208"/>
      <c r="D491" s="209"/>
      <c r="E491" s="227">
        <v>6060</v>
      </c>
      <c r="F491" s="208" t="s">
        <v>151</v>
      </c>
      <c r="G491" s="322"/>
      <c r="H491" s="323">
        <v>9000</v>
      </c>
      <c r="I491" s="86"/>
      <c r="J491" s="324">
        <v>0</v>
      </c>
      <c r="K491" s="98">
        <f t="shared" si="15"/>
        <v>0</v>
      </c>
    </row>
    <row r="492" spans="2:11" s="9" customFormat="1" ht="18">
      <c r="B492" s="225"/>
      <c r="C492" s="208"/>
      <c r="D492" s="209">
        <v>90002</v>
      </c>
      <c r="E492" s="227"/>
      <c r="F492" s="248" t="s">
        <v>222</v>
      </c>
      <c r="G492" s="322"/>
      <c r="H492" s="325">
        <f>SUM(H493:H495)</f>
        <v>158500</v>
      </c>
      <c r="I492" s="325">
        <f>SUM(I495,I493)</f>
        <v>0</v>
      </c>
      <c r="J492" s="325">
        <f>SUM(J493:J495)</f>
        <v>15500</v>
      </c>
      <c r="K492" s="99">
        <f t="shared" si="15"/>
        <v>0.09779179810725552</v>
      </c>
    </row>
    <row r="493" spans="2:11" s="9" customFormat="1" ht="15.75">
      <c r="B493" s="225"/>
      <c r="C493" s="208"/>
      <c r="D493" s="209"/>
      <c r="E493" s="227">
        <v>4300</v>
      </c>
      <c r="F493" s="208" t="s">
        <v>7</v>
      </c>
      <c r="G493" s="322"/>
      <c r="H493" s="323">
        <v>3500</v>
      </c>
      <c r="I493" s="86"/>
      <c r="J493" s="324">
        <v>0</v>
      </c>
      <c r="K493" s="98">
        <f t="shared" si="15"/>
        <v>0</v>
      </c>
    </row>
    <row r="494" spans="2:11" s="9" customFormat="1" ht="63">
      <c r="B494" s="225"/>
      <c r="C494" s="208"/>
      <c r="D494" s="209"/>
      <c r="E494" s="227">
        <v>6010</v>
      </c>
      <c r="F494" s="208" t="s">
        <v>259</v>
      </c>
      <c r="G494" s="322"/>
      <c r="H494" s="323">
        <v>5000</v>
      </c>
      <c r="I494" s="86"/>
      <c r="J494" s="324">
        <v>5000</v>
      </c>
      <c r="K494" s="98">
        <f t="shared" si="15"/>
        <v>1</v>
      </c>
    </row>
    <row r="495" spans="2:11" s="9" customFormat="1" ht="64.5" customHeight="1">
      <c r="B495" s="225"/>
      <c r="C495" s="208"/>
      <c r="D495" s="209"/>
      <c r="E495" s="227">
        <v>6650</v>
      </c>
      <c r="F495" s="208" t="s">
        <v>223</v>
      </c>
      <c r="G495" s="322"/>
      <c r="H495" s="323">
        <v>150000</v>
      </c>
      <c r="I495" s="86"/>
      <c r="J495" s="324">
        <v>10500</v>
      </c>
      <c r="K495" s="98">
        <f t="shared" si="15"/>
        <v>0.07</v>
      </c>
    </row>
    <row r="496" spans="2:11" s="9" customFormat="1" ht="18">
      <c r="B496" s="225"/>
      <c r="C496" s="208"/>
      <c r="D496" s="209">
        <v>90003</v>
      </c>
      <c r="E496" s="227"/>
      <c r="F496" s="248" t="s">
        <v>99</v>
      </c>
      <c r="G496" s="345">
        <v>67364</v>
      </c>
      <c r="H496" s="325">
        <f>SUM(H497:H508)</f>
        <v>133300</v>
      </c>
      <c r="I496" s="86">
        <f>H496/G496</f>
        <v>1.9788017338637849</v>
      </c>
      <c r="J496" s="325">
        <f>SUM(J497:J508)</f>
        <v>78350.68</v>
      </c>
      <c r="K496" s="99">
        <f t="shared" si="15"/>
        <v>0.5877770442610653</v>
      </c>
    </row>
    <row r="497" spans="2:11" s="9" customFormat="1" ht="15.75">
      <c r="B497" s="225"/>
      <c r="C497" s="208"/>
      <c r="D497" s="209"/>
      <c r="E497" s="227">
        <v>3020</v>
      </c>
      <c r="F497" s="208" t="s">
        <v>145</v>
      </c>
      <c r="G497" s="321"/>
      <c r="H497" s="323">
        <v>300</v>
      </c>
      <c r="I497" s="86"/>
      <c r="J497" s="324">
        <v>78</v>
      </c>
      <c r="K497" s="98">
        <f t="shared" si="15"/>
        <v>0.26</v>
      </c>
    </row>
    <row r="498" spans="2:11" s="9" customFormat="1" ht="15.75">
      <c r="B498" s="225"/>
      <c r="C498" s="208"/>
      <c r="D498" s="209"/>
      <c r="E498" s="227">
        <v>4010</v>
      </c>
      <c r="F498" s="208" t="s">
        <v>56</v>
      </c>
      <c r="G498" s="322"/>
      <c r="H498" s="323">
        <v>26200</v>
      </c>
      <c r="I498" s="86"/>
      <c r="J498" s="324">
        <v>20429.34</v>
      </c>
      <c r="K498" s="98">
        <f t="shared" si="15"/>
        <v>0.7797458015267176</v>
      </c>
    </row>
    <row r="499" spans="2:11" s="9" customFormat="1" ht="15.75">
      <c r="B499" s="225"/>
      <c r="C499" s="208"/>
      <c r="D499" s="209"/>
      <c r="E499" s="227">
        <v>4040</v>
      </c>
      <c r="F499" s="208" t="s">
        <v>29</v>
      </c>
      <c r="G499" s="322"/>
      <c r="H499" s="323">
        <v>4120</v>
      </c>
      <c r="I499" s="86"/>
      <c r="J499" s="324">
        <v>4113.25</v>
      </c>
      <c r="K499" s="98">
        <f t="shared" si="15"/>
        <v>0.9983616504854369</v>
      </c>
    </row>
    <row r="500" spans="2:11" s="9" customFormat="1" ht="15.75">
      <c r="B500" s="225"/>
      <c r="C500" s="208"/>
      <c r="D500" s="209"/>
      <c r="E500" s="227">
        <v>4110</v>
      </c>
      <c r="F500" s="208" t="s">
        <v>58</v>
      </c>
      <c r="G500" s="322"/>
      <c r="H500" s="323">
        <v>5000</v>
      </c>
      <c r="I500" s="86"/>
      <c r="J500" s="324">
        <v>3901.78</v>
      </c>
      <c r="K500" s="98">
        <f t="shared" si="15"/>
        <v>0.780356</v>
      </c>
    </row>
    <row r="501" spans="2:11" s="9" customFormat="1" ht="15.75">
      <c r="B501" s="225"/>
      <c r="C501" s="208"/>
      <c r="D501" s="209"/>
      <c r="E501" s="227">
        <v>4120</v>
      </c>
      <c r="F501" s="208" t="s">
        <v>59</v>
      </c>
      <c r="G501" s="322"/>
      <c r="H501" s="323">
        <v>760</v>
      </c>
      <c r="I501" s="86"/>
      <c r="J501" s="324">
        <v>580.63</v>
      </c>
      <c r="K501" s="98">
        <f t="shared" si="15"/>
        <v>0.7639868421052631</v>
      </c>
    </row>
    <row r="502" spans="2:11" s="9" customFormat="1" ht="15.75">
      <c r="B502" s="225"/>
      <c r="C502" s="208"/>
      <c r="D502" s="209"/>
      <c r="E502" s="227">
        <v>4210</v>
      </c>
      <c r="F502" s="208" t="s">
        <v>15</v>
      </c>
      <c r="G502" s="322"/>
      <c r="H502" s="323">
        <v>10420</v>
      </c>
      <c r="I502" s="86"/>
      <c r="J502" s="324">
        <v>3400.74</v>
      </c>
      <c r="K502" s="98">
        <f t="shared" si="15"/>
        <v>0.3263666026871401</v>
      </c>
    </row>
    <row r="503" spans="2:11" s="9" customFormat="1" ht="15.75">
      <c r="B503" s="225"/>
      <c r="C503" s="208"/>
      <c r="D503" s="209"/>
      <c r="E503" s="227">
        <v>4270</v>
      </c>
      <c r="F503" s="265" t="s">
        <v>39</v>
      </c>
      <c r="G503" s="322"/>
      <c r="H503" s="323">
        <v>2600</v>
      </c>
      <c r="I503" s="86"/>
      <c r="J503" s="324">
        <v>0</v>
      </c>
      <c r="K503" s="98">
        <f t="shared" si="15"/>
        <v>0</v>
      </c>
    </row>
    <row r="504" spans="2:11" s="9" customFormat="1" ht="15.75">
      <c r="B504" s="225"/>
      <c r="C504" s="208"/>
      <c r="D504" s="209"/>
      <c r="E504" s="227">
        <v>4280</v>
      </c>
      <c r="F504" s="208" t="s">
        <v>117</v>
      </c>
      <c r="G504" s="322"/>
      <c r="H504" s="323">
        <v>100</v>
      </c>
      <c r="I504" s="86"/>
      <c r="J504" s="324">
        <v>0</v>
      </c>
      <c r="K504" s="98">
        <f t="shared" si="15"/>
        <v>0</v>
      </c>
    </row>
    <row r="505" spans="2:11" s="9" customFormat="1" ht="15.75">
      <c r="B505" s="225"/>
      <c r="C505" s="208"/>
      <c r="D505" s="209"/>
      <c r="E505" s="227">
        <v>4300</v>
      </c>
      <c r="F505" s="208" t="s">
        <v>7</v>
      </c>
      <c r="G505" s="322">
        <v>67364</v>
      </c>
      <c r="H505" s="323">
        <v>82100</v>
      </c>
      <c r="I505" s="86">
        <f>H505/G505</f>
        <v>1.2187518555905232</v>
      </c>
      <c r="J505" s="324">
        <v>44949.94</v>
      </c>
      <c r="K505" s="98">
        <f t="shared" si="15"/>
        <v>0.5475023142509136</v>
      </c>
    </row>
    <row r="506" spans="2:11" s="9" customFormat="1" ht="15.75">
      <c r="B506" s="225"/>
      <c r="C506" s="208"/>
      <c r="D506" s="209"/>
      <c r="E506" s="227">
        <v>4430</v>
      </c>
      <c r="F506" s="257" t="s">
        <v>43</v>
      </c>
      <c r="G506" s="322"/>
      <c r="H506" s="323">
        <v>300</v>
      </c>
      <c r="I506" s="86"/>
      <c r="J506" s="324">
        <v>72</v>
      </c>
      <c r="K506" s="98">
        <f t="shared" si="15"/>
        <v>0.24</v>
      </c>
    </row>
    <row r="507" spans="2:11" s="9" customFormat="1" ht="15.75">
      <c r="B507" s="225"/>
      <c r="C507" s="208"/>
      <c r="D507" s="209"/>
      <c r="E507" s="227">
        <v>4440</v>
      </c>
      <c r="F507" s="208" t="s">
        <v>119</v>
      </c>
      <c r="G507" s="322"/>
      <c r="H507" s="323">
        <v>1100</v>
      </c>
      <c r="I507" s="86"/>
      <c r="J507" s="324">
        <v>825</v>
      </c>
      <c r="K507" s="98">
        <f t="shared" si="15"/>
        <v>0.75</v>
      </c>
    </row>
    <row r="508" spans="2:11" s="9" customFormat="1" ht="31.5" customHeight="1">
      <c r="B508" s="225"/>
      <c r="C508" s="208"/>
      <c r="D508" s="209"/>
      <c r="E508" s="227">
        <v>4700</v>
      </c>
      <c r="F508" s="208" t="s">
        <v>258</v>
      </c>
      <c r="G508" s="322"/>
      <c r="H508" s="323">
        <v>300</v>
      </c>
      <c r="I508" s="86"/>
      <c r="J508" s="324">
        <v>0</v>
      </c>
      <c r="K508" s="98">
        <f t="shared" si="15"/>
        <v>0</v>
      </c>
    </row>
    <row r="509" spans="2:11" s="9" customFormat="1" ht="18">
      <c r="B509" s="225"/>
      <c r="C509" s="208"/>
      <c r="D509" s="209">
        <v>90004</v>
      </c>
      <c r="E509" s="227"/>
      <c r="F509" s="248" t="s">
        <v>100</v>
      </c>
      <c r="G509" s="321">
        <v>25800</v>
      </c>
      <c r="H509" s="325">
        <f>SUM(H510:H521)</f>
        <v>87580</v>
      </c>
      <c r="I509" s="325" t="e">
        <f>#REF!+#REF!</f>
        <v>#REF!</v>
      </c>
      <c r="J509" s="325">
        <f>SUM(J510:J521)</f>
        <v>41198.729999999996</v>
      </c>
      <c r="K509" s="95">
        <f t="shared" si="15"/>
        <v>0.47041253710892894</v>
      </c>
    </row>
    <row r="510" spans="2:11" s="9" customFormat="1" ht="15.75">
      <c r="B510" s="225"/>
      <c r="C510" s="208"/>
      <c r="D510" s="209"/>
      <c r="E510" s="227">
        <v>3020</v>
      </c>
      <c r="F510" s="208" t="s">
        <v>145</v>
      </c>
      <c r="G510" s="321"/>
      <c r="H510" s="323">
        <v>300</v>
      </c>
      <c r="I510" s="346"/>
      <c r="J510" s="324">
        <v>69.97</v>
      </c>
      <c r="K510" s="98">
        <f t="shared" si="15"/>
        <v>0.23323333333333332</v>
      </c>
    </row>
    <row r="511" spans="2:11" s="9" customFormat="1" ht="15.75">
      <c r="B511" s="225"/>
      <c r="C511" s="208"/>
      <c r="D511" s="209"/>
      <c r="E511" s="227">
        <v>4010</v>
      </c>
      <c r="F511" s="208" t="s">
        <v>56</v>
      </c>
      <c r="G511" s="321"/>
      <c r="H511" s="323">
        <v>34000</v>
      </c>
      <c r="I511" s="346"/>
      <c r="J511" s="324">
        <v>19101.73</v>
      </c>
      <c r="K511" s="98">
        <f t="shared" si="15"/>
        <v>0.5618155882352941</v>
      </c>
    </row>
    <row r="512" spans="2:11" s="9" customFormat="1" ht="15.75">
      <c r="B512" s="225"/>
      <c r="C512" s="208"/>
      <c r="D512" s="209"/>
      <c r="E512" s="227">
        <v>4040</v>
      </c>
      <c r="F512" s="208" t="s">
        <v>29</v>
      </c>
      <c r="G512" s="321"/>
      <c r="H512" s="323">
        <v>1900</v>
      </c>
      <c r="I512" s="346"/>
      <c r="J512" s="324">
        <v>1887.73</v>
      </c>
      <c r="K512" s="98">
        <f t="shared" si="15"/>
        <v>0.9935421052631579</v>
      </c>
    </row>
    <row r="513" spans="2:11" s="9" customFormat="1" ht="15.75">
      <c r="B513" s="225"/>
      <c r="C513" s="208"/>
      <c r="D513" s="209"/>
      <c r="E513" s="227">
        <v>4110</v>
      </c>
      <c r="F513" s="208" t="s">
        <v>58</v>
      </c>
      <c r="G513" s="321"/>
      <c r="H513" s="323">
        <v>4750</v>
      </c>
      <c r="I513" s="346"/>
      <c r="J513" s="324">
        <v>2155.03</v>
      </c>
      <c r="K513" s="98">
        <f t="shared" si="15"/>
        <v>0.4536905263157895</v>
      </c>
    </row>
    <row r="514" spans="2:11" s="9" customFormat="1" ht="15.75">
      <c r="B514" s="225"/>
      <c r="C514" s="208"/>
      <c r="D514" s="209"/>
      <c r="E514" s="227">
        <v>4120</v>
      </c>
      <c r="F514" s="208" t="s">
        <v>59</v>
      </c>
      <c r="G514" s="321"/>
      <c r="H514" s="323">
        <v>730</v>
      </c>
      <c r="I514" s="346"/>
      <c r="J514" s="324">
        <v>0</v>
      </c>
      <c r="K514" s="98">
        <f t="shared" si="15"/>
        <v>0</v>
      </c>
    </row>
    <row r="515" spans="2:11" s="9" customFormat="1" ht="15.75">
      <c r="B515" s="225"/>
      <c r="C515" s="208"/>
      <c r="D515" s="209"/>
      <c r="E515" s="227">
        <v>4210</v>
      </c>
      <c r="F515" s="208" t="s">
        <v>15</v>
      </c>
      <c r="G515" s="321"/>
      <c r="H515" s="323">
        <v>21500</v>
      </c>
      <c r="I515" s="346"/>
      <c r="J515" s="324">
        <v>9823.66</v>
      </c>
      <c r="K515" s="98">
        <f t="shared" si="15"/>
        <v>0.45691441860465115</v>
      </c>
    </row>
    <row r="516" spans="2:11" s="9" customFormat="1" ht="15.75">
      <c r="B516" s="225"/>
      <c r="C516" s="208"/>
      <c r="D516" s="209"/>
      <c r="E516" s="227">
        <v>4270</v>
      </c>
      <c r="F516" s="265" t="s">
        <v>39</v>
      </c>
      <c r="G516" s="321"/>
      <c r="H516" s="323">
        <v>3500</v>
      </c>
      <c r="I516" s="346"/>
      <c r="J516" s="324">
        <v>0</v>
      </c>
      <c r="K516" s="98">
        <f t="shared" si="15"/>
        <v>0</v>
      </c>
    </row>
    <row r="517" spans="2:11" s="9" customFormat="1" ht="15.75">
      <c r="B517" s="225"/>
      <c r="C517" s="208"/>
      <c r="D517" s="209"/>
      <c r="E517" s="227">
        <v>4280</v>
      </c>
      <c r="F517" s="208" t="s">
        <v>117</v>
      </c>
      <c r="G517" s="321"/>
      <c r="H517" s="323">
        <v>100</v>
      </c>
      <c r="I517" s="346"/>
      <c r="J517" s="324">
        <v>0</v>
      </c>
      <c r="K517" s="98">
        <f t="shared" si="15"/>
        <v>0</v>
      </c>
    </row>
    <row r="518" spans="2:11" s="9" customFormat="1" ht="15.75">
      <c r="B518" s="225"/>
      <c r="C518" s="208"/>
      <c r="D518" s="209"/>
      <c r="E518" s="227">
        <v>4300</v>
      </c>
      <c r="F518" s="208" t="s">
        <v>7</v>
      </c>
      <c r="G518" s="321"/>
      <c r="H518" s="323">
        <v>19100</v>
      </c>
      <c r="I518" s="346"/>
      <c r="J518" s="324">
        <v>7335.61</v>
      </c>
      <c r="K518" s="98">
        <f t="shared" si="15"/>
        <v>0.3840633507853403</v>
      </c>
    </row>
    <row r="519" spans="2:11" s="9" customFormat="1" ht="15.75">
      <c r="B519" s="225"/>
      <c r="C519" s="208"/>
      <c r="D519" s="209"/>
      <c r="E519" s="227">
        <v>4430</v>
      </c>
      <c r="F519" s="257" t="s">
        <v>43</v>
      </c>
      <c r="G519" s="321"/>
      <c r="H519" s="323">
        <v>300</v>
      </c>
      <c r="I519" s="346"/>
      <c r="J519" s="324">
        <v>0</v>
      </c>
      <c r="K519" s="98">
        <f t="shared" si="15"/>
        <v>0</v>
      </c>
    </row>
    <row r="520" spans="2:11" s="9" customFormat="1" ht="15.75">
      <c r="B520" s="225"/>
      <c r="C520" s="208"/>
      <c r="D520" s="209"/>
      <c r="E520" s="227">
        <v>4440</v>
      </c>
      <c r="F520" s="208" t="s">
        <v>119</v>
      </c>
      <c r="G520" s="321"/>
      <c r="H520" s="323">
        <v>1100</v>
      </c>
      <c r="I520" s="346"/>
      <c r="J520" s="324">
        <v>825</v>
      </c>
      <c r="K520" s="98">
        <f t="shared" si="15"/>
        <v>0.75</v>
      </c>
    </row>
    <row r="521" spans="2:11" s="9" customFormat="1" ht="28.5" customHeight="1">
      <c r="B521" s="225"/>
      <c r="C521" s="208"/>
      <c r="D521" s="209"/>
      <c r="E521" s="227">
        <v>4700</v>
      </c>
      <c r="F521" s="208" t="s">
        <v>258</v>
      </c>
      <c r="G521" s="321"/>
      <c r="H521" s="323">
        <v>300</v>
      </c>
      <c r="I521" s="346"/>
      <c r="J521" s="324">
        <v>0</v>
      </c>
      <c r="K521" s="98">
        <f t="shared" si="15"/>
        <v>0</v>
      </c>
    </row>
    <row r="522" spans="2:11" s="9" customFormat="1" ht="18">
      <c r="B522" s="225"/>
      <c r="C522" s="208"/>
      <c r="D522" s="209">
        <v>90013</v>
      </c>
      <c r="E522" s="227"/>
      <c r="F522" s="248" t="s">
        <v>224</v>
      </c>
      <c r="G522" s="322"/>
      <c r="H522" s="325">
        <f>SUM(H523)</f>
        <v>68760</v>
      </c>
      <c r="I522" s="116"/>
      <c r="J522" s="327">
        <f>SUM(J523)</f>
        <v>0</v>
      </c>
      <c r="K522" s="95">
        <f t="shared" si="15"/>
        <v>0</v>
      </c>
    </row>
    <row r="523" spans="2:11" s="9" customFormat="1" ht="63" customHeight="1">
      <c r="B523" s="225"/>
      <c r="C523" s="208"/>
      <c r="D523" s="209"/>
      <c r="E523" s="227">
        <v>6650</v>
      </c>
      <c r="F523" s="208" t="s">
        <v>223</v>
      </c>
      <c r="G523" s="322"/>
      <c r="H523" s="323">
        <v>68760</v>
      </c>
      <c r="I523" s="86"/>
      <c r="J523" s="324">
        <v>0</v>
      </c>
      <c r="K523" s="98">
        <f t="shared" si="15"/>
        <v>0</v>
      </c>
    </row>
    <row r="524" spans="2:11" s="9" customFormat="1" ht="18">
      <c r="B524" s="225"/>
      <c r="C524" s="208"/>
      <c r="D524" s="209">
        <v>90015</v>
      </c>
      <c r="E524" s="227"/>
      <c r="F524" s="248" t="s">
        <v>101</v>
      </c>
      <c r="G524" s="321">
        <f>SUM(G526:G528)</f>
        <v>286000</v>
      </c>
      <c r="H524" s="325">
        <f>SUM(H525:H528)</f>
        <v>458000</v>
      </c>
      <c r="I524" s="86">
        <f>H524/G524</f>
        <v>1.6013986013986015</v>
      </c>
      <c r="J524" s="325">
        <f>SUM(J526:J528)</f>
        <v>214118.39</v>
      </c>
      <c r="K524" s="95">
        <f t="shared" si="15"/>
        <v>0.46750740174672495</v>
      </c>
    </row>
    <row r="525" spans="2:11" s="9" customFormat="1" ht="15.75">
      <c r="B525" s="225"/>
      <c r="C525" s="208"/>
      <c r="D525" s="209"/>
      <c r="E525" s="227">
        <v>4210</v>
      </c>
      <c r="F525" s="208" t="s">
        <v>15</v>
      </c>
      <c r="G525" s="322"/>
      <c r="H525" s="323">
        <v>3500</v>
      </c>
      <c r="I525" s="86"/>
      <c r="J525" s="324">
        <v>0</v>
      </c>
      <c r="K525" s="98">
        <f t="shared" si="15"/>
        <v>0</v>
      </c>
    </row>
    <row r="526" spans="2:11" s="11" customFormat="1" ht="15.75">
      <c r="B526" s="225"/>
      <c r="C526" s="208"/>
      <c r="D526" s="209"/>
      <c r="E526" s="227">
        <v>4260</v>
      </c>
      <c r="F526" s="208" t="s">
        <v>37</v>
      </c>
      <c r="G526" s="322">
        <v>231000</v>
      </c>
      <c r="H526" s="323">
        <v>350000</v>
      </c>
      <c r="I526" s="86">
        <f>H526/G526</f>
        <v>1.5151515151515151</v>
      </c>
      <c r="J526" s="324">
        <v>169757.51</v>
      </c>
      <c r="K526" s="98">
        <f t="shared" si="15"/>
        <v>0.48502145714285716</v>
      </c>
    </row>
    <row r="527" spans="2:11" s="11" customFormat="1" ht="15.75">
      <c r="B527" s="225"/>
      <c r="C527" s="208"/>
      <c r="D527" s="209"/>
      <c r="E527" s="227">
        <v>4270</v>
      </c>
      <c r="F527" s="208" t="s">
        <v>39</v>
      </c>
      <c r="G527" s="322">
        <v>55000</v>
      </c>
      <c r="H527" s="323">
        <v>100000</v>
      </c>
      <c r="I527" s="86">
        <f>H527/G527</f>
        <v>1.8181818181818181</v>
      </c>
      <c r="J527" s="324">
        <v>40359.03</v>
      </c>
      <c r="K527" s="98">
        <f t="shared" si="15"/>
        <v>0.4035903</v>
      </c>
    </row>
    <row r="528" spans="2:11" s="11" customFormat="1" ht="15.75">
      <c r="B528" s="225"/>
      <c r="C528" s="208"/>
      <c r="D528" s="209"/>
      <c r="E528" s="227">
        <v>4300</v>
      </c>
      <c r="F528" s="208" t="s">
        <v>7</v>
      </c>
      <c r="G528" s="322"/>
      <c r="H528" s="323">
        <v>4500</v>
      </c>
      <c r="I528" s="86"/>
      <c r="J528" s="324">
        <v>4001.85</v>
      </c>
      <c r="K528" s="98">
        <f t="shared" si="15"/>
        <v>0.8893</v>
      </c>
    </row>
    <row r="529" spans="2:11" s="11" customFormat="1" ht="18">
      <c r="B529" s="225"/>
      <c r="C529" s="208"/>
      <c r="D529" s="209">
        <v>90095</v>
      </c>
      <c r="E529" s="227"/>
      <c r="F529" s="248" t="s">
        <v>13</v>
      </c>
      <c r="G529" s="321">
        <f>SUM(G534:G534)</f>
        <v>70000</v>
      </c>
      <c r="H529" s="325">
        <f>SUM(H530:H534)</f>
        <v>410000</v>
      </c>
      <c r="I529" s="86">
        <f>H529/G529</f>
        <v>5.857142857142857</v>
      </c>
      <c r="J529" s="325">
        <f>SUM(J530:J534)</f>
        <v>16341.98</v>
      </c>
      <c r="K529" s="95">
        <f t="shared" si="15"/>
        <v>0.03985848780487805</v>
      </c>
    </row>
    <row r="530" spans="2:11" s="11" customFormat="1" ht="63">
      <c r="B530" s="225"/>
      <c r="C530" s="208"/>
      <c r="D530" s="209"/>
      <c r="E530" s="227">
        <v>2900</v>
      </c>
      <c r="F530" s="46" t="s">
        <v>200</v>
      </c>
      <c r="G530" s="321"/>
      <c r="H530" s="323">
        <v>25000</v>
      </c>
      <c r="I530" s="86"/>
      <c r="J530" s="324">
        <v>9576</v>
      </c>
      <c r="K530" s="98">
        <f t="shared" si="15"/>
        <v>0.38304</v>
      </c>
    </row>
    <row r="531" spans="2:11" s="11" customFormat="1" ht="15.75">
      <c r="B531" s="225"/>
      <c r="C531" s="208"/>
      <c r="D531" s="209"/>
      <c r="E531" s="227">
        <v>4300</v>
      </c>
      <c r="F531" s="46" t="s">
        <v>7</v>
      </c>
      <c r="G531" s="321"/>
      <c r="H531" s="323">
        <v>5000</v>
      </c>
      <c r="I531" s="86"/>
      <c r="J531" s="324">
        <v>4058.43</v>
      </c>
      <c r="K531" s="98">
        <f t="shared" si="15"/>
        <v>0.811686</v>
      </c>
    </row>
    <row r="532" spans="2:11" s="11" customFormat="1" ht="19.5" customHeight="1">
      <c r="B532" s="225"/>
      <c r="C532" s="208"/>
      <c r="D532" s="209"/>
      <c r="E532" s="227">
        <v>6057</v>
      </c>
      <c r="F532" s="208" t="s">
        <v>21</v>
      </c>
      <c r="G532" s="321"/>
      <c r="H532" s="323">
        <v>208514</v>
      </c>
      <c r="I532" s="86"/>
      <c r="J532" s="324">
        <v>0</v>
      </c>
      <c r="K532" s="98">
        <f>J532/H532</f>
        <v>0</v>
      </c>
    </row>
    <row r="533" spans="2:11" s="11" customFormat="1" ht="19.5" customHeight="1">
      <c r="B533" s="225"/>
      <c r="C533" s="208"/>
      <c r="D533" s="209"/>
      <c r="E533" s="227">
        <v>6059</v>
      </c>
      <c r="F533" s="208" t="s">
        <v>21</v>
      </c>
      <c r="G533" s="321"/>
      <c r="H533" s="323">
        <v>166486</v>
      </c>
      <c r="I533" s="86"/>
      <c r="J533" s="324">
        <v>2707.55</v>
      </c>
      <c r="K533" s="98">
        <f>J533/H533</f>
        <v>0.01626292901505232</v>
      </c>
    </row>
    <row r="534" spans="2:11" s="11" customFormat="1" ht="33.75" customHeight="1" thickBot="1">
      <c r="B534" s="244"/>
      <c r="C534" s="245"/>
      <c r="D534" s="209"/>
      <c r="E534" s="347">
        <v>6060</v>
      </c>
      <c r="F534" s="46" t="s">
        <v>151</v>
      </c>
      <c r="G534" s="322">
        <v>70000</v>
      </c>
      <c r="H534" s="323">
        <v>5000</v>
      </c>
      <c r="I534" s="348">
        <f>H532/G534</f>
        <v>2.9787714285714286</v>
      </c>
      <c r="J534" s="324">
        <v>0</v>
      </c>
      <c r="K534" s="98">
        <f>J534/H534</f>
        <v>0</v>
      </c>
    </row>
    <row r="535" spans="2:11" s="11" customFormat="1" ht="32.25" thickBot="1">
      <c r="B535" s="238">
        <v>921</v>
      </c>
      <c r="C535" s="238"/>
      <c r="D535" s="239"/>
      <c r="E535" s="240"/>
      <c r="F535" s="238" t="s">
        <v>102</v>
      </c>
      <c r="G535" s="349">
        <f>SUM(G536,G542,G547,)</f>
        <v>18850</v>
      </c>
      <c r="H535" s="340">
        <f>H536+H542+H547+H555+H553</f>
        <v>418670</v>
      </c>
      <c r="I535" s="340" t="e">
        <f>I536+I542+I547+I555+I553</f>
        <v>#DIV/0!</v>
      </c>
      <c r="J535" s="340">
        <f>J536+J542+J547+J555+J553</f>
        <v>234169.83000000002</v>
      </c>
      <c r="K535" s="73">
        <f t="shared" si="15"/>
        <v>0.5593183891847995</v>
      </c>
    </row>
    <row r="536" spans="2:11" s="11" customFormat="1" ht="18">
      <c r="B536" s="244"/>
      <c r="C536" s="245"/>
      <c r="D536" s="209">
        <v>92108</v>
      </c>
      <c r="E536" s="230"/>
      <c r="F536" s="248" t="s">
        <v>142</v>
      </c>
      <c r="G536" s="321">
        <v>15000</v>
      </c>
      <c r="H536" s="325">
        <f>SUM(H537:H541)</f>
        <v>61950</v>
      </c>
      <c r="I536" s="86">
        <f>H536/G536</f>
        <v>4.13</v>
      </c>
      <c r="J536" s="325">
        <f>SUM(J537:J541)</f>
        <v>16679.84</v>
      </c>
      <c r="K536" s="95">
        <f t="shared" si="15"/>
        <v>0.269246811945117</v>
      </c>
    </row>
    <row r="537" spans="2:11" s="11" customFormat="1" ht="15.75">
      <c r="B537" s="244"/>
      <c r="C537" s="245"/>
      <c r="D537" s="209"/>
      <c r="E537" s="227">
        <v>4110</v>
      </c>
      <c r="F537" s="208" t="s">
        <v>47</v>
      </c>
      <c r="G537" s="321"/>
      <c r="H537" s="323">
        <v>1380</v>
      </c>
      <c r="I537" s="86"/>
      <c r="J537" s="324">
        <v>265.42</v>
      </c>
      <c r="K537" s="98">
        <f t="shared" si="15"/>
        <v>0.19233333333333336</v>
      </c>
    </row>
    <row r="538" spans="2:11" s="11" customFormat="1" ht="15.75">
      <c r="B538" s="244"/>
      <c r="C538" s="245"/>
      <c r="D538" s="209"/>
      <c r="E538" s="227">
        <v>4120</v>
      </c>
      <c r="F538" s="208" t="s">
        <v>35</v>
      </c>
      <c r="G538" s="321"/>
      <c r="H538" s="323">
        <v>170</v>
      </c>
      <c r="I538" s="86"/>
      <c r="J538" s="324">
        <v>42.56</v>
      </c>
      <c r="K538" s="98">
        <f t="shared" si="15"/>
        <v>0.2503529411764706</v>
      </c>
    </row>
    <row r="539" spans="2:11" s="11" customFormat="1" ht="15.75">
      <c r="B539" s="244"/>
      <c r="C539" s="245"/>
      <c r="D539" s="209"/>
      <c r="E539" s="227">
        <v>4170</v>
      </c>
      <c r="F539" s="208" t="s">
        <v>157</v>
      </c>
      <c r="G539" s="322">
        <v>3600</v>
      </c>
      <c r="H539" s="323">
        <v>21000</v>
      </c>
      <c r="I539" s="86">
        <f>H539/G539</f>
        <v>5.833333333333333</v>
      </c>
      <c r="J539" s="324">
        <v>3139</v>
      </c>
      <c r="K539" s="98">
        <f t="shared" si="15"/>
        <v>0.14947619047619048</v>
      </c>
    </row>
    <row r="540" spans="2:11" s="11" customFormat="1" ht="15.75">
      <c r="B540" s="244"/>
      <c r="C540" s="245"/>
      <c r="D540" s="209"/>
      <c r="E540" s="227">
        <v>4210</v>
      </c>
      <c r="F540" s="208" t="s">
        <v>15</v>
      </c>
      <c r="G540" s="322">
        <v>9300</v>
      </c>
      <c r="H540" s="323">
        <v>27230</v>
      </c>
      <c r="I540" s="86">
        <f>H540/G540</f>
        <v>2.9279569892473116</v>
      </c>
      <c r="J540" s="324">
        <v>9822.36</v>
      </c>
      <c r="K540" s="98">
        <f aca="true" t="shared" si="17" ref="K540:K576">J540/H540</f>
        <v>0.36071832537642307</v>
      </c>
    </row>
    <row r="541" spans="2:11" s="11" customFormat="1" ht="15.75">
      <c r="B541" s="244"/>
      <c r="C541" s="245"/>
      <c r="D541" s="246"/>
      <c r="E541" s="227">
        <v>4300</v>
      </c>
      <c r="F541" s="208" t="s">
        <v>7</v>
      </c>
      <c r="G541" s="322">
        <v>2100</v>
      </c>
      <c r="H541" s="323">
        <v>12170</v>
      </c>
      <c r="I541" s="86">
        <f>H541/G541</f>
        <v>5.795238095238095</v>
      </c>
      <c r="J541" s="324">
        <v>3410.5</v>
      </c>
      <c r="K541" s="98">
        <f t="shared" si="17"/>
        <v>0.28023829087921115</v>
      </c>
    </row>
    <row r="542" spans="2:11" s="11" customFormat="1" ht="18">
      <c r="B542" s="225"/>
      <c r="C542" s="208"/>
      <c r="D542" s="209">
        <v>92109</v>
      </c>
      <c r="E542" s="227"/>
      <c r="F542" s="248" t="s">
        <v>103</v>
      </c>
      <c r="G542" s="321">
        <f>SUM(G543:G544)</f>
        <v>3850</v>
      </c>
      <c r="H542" s="325">
        <f>SUM(H543:H546)</f>
        <v>52500</v>
      </c>
      <c r="I542" s="86">
        <f>H542/G542</f>
        <v>13.636363636363637</v>
      </c>
      <c r="J542" s="325">
        <f>SUM(J543:J546)</f>
        <v>34295.29</v>
      </c>
      <c r="K542" s="95">
        <f t="shared" si="17"/>
        <v>0.6532436190476191</v>
      </c>
    </row>
    <row r="543" spans="2:11" s="11" customFormat="1" ht="15.75">
      <c r="B543" s="225"/>
      <c r="C543" s="208"/>
      <c r="D543" s="209"/>
      <c r="E543" s="227">
        <v>4210</v>
      </c>
      <c r="F543" s="208" t="s">
        <v>15</v>
      </c>
      <c r="G543" s="322">
        <v>3850</v>
      </c>
      <c r="H543" s="323">
        <v>25379</v>
      </c>
      <c r="I543" s="86">
        <f>H543/G543</f>
        <v>6.591948051948052</v>
      </c>
      <c r="J543" s="324">
        <v>14894.12</v>
      </c>
      <c r="K543" s="98">
        <f t="shared" si="17"/>
        <v>0.5868678828953072</v>
      </c>
    </row>
    <row r="544" spans="2:11" s="11" customFormat="1" ht="15.75">
      <c r="B544" s="225"/>
      <c r="C544" s="208"/>
      <c r="D544" s="209"/>
      <c r="E544" s="227">
        <v>4260</v>
      </c>
      <c r="F544" s="208" t="s">
        <v>37</v>
      </c>
      <c r="G544" s="322"/>
      <c r="H544" s="323">
        <v>7500</v>
      </c>
      <c r="I544" s="86"/>
      <c r="J544" s="324">
        <v>3621.44</v>
      </c>
      <c r="K544" s="98">
        <f t="shared" si="17"/>
        <v>0.48285866666666666</v>
      </c>
    </row>
    <row r="545" spans="2:11" s="11" customFormat="1" ht="15.75">
      <c r="B545" s="225"/>
      <c r="C545" s="221"/>
      <c r="D545" s="350"/>
      <c r="E545" s="227">
        <v>4270</v>
      </c>
      <c r="F545" s="208" t="s">
        <v>225</v>
      </c>
      <c r="G545" s="266"/>
      <c r="H545" s="323">
        <v>11621</v>
      </c>
      <c r="I545" s="86"/>
      <c r="J545" s="324">
        <v>11040.74</v>
      </c>
      <c r="K545" s="98">
        <f t="shared" si="17"/>
        <v>0.9500679803803459</v>
      </c>
    </row>
    <row r="546" spans="2:11" s="11" customFormat="1" ht="15.75">
      <c r="B546" s="225"/>
      <c r="C546" s="221"/>
      <c r="D546" s="350"/>
      <c r="E546" s="227">
        <v>4300</v>
      </c>
      <c r="F546" s="208" t="s">
        <v>7</v>
      </c>
      <c r="G546" s="266"/>
      <c r="H546" s="323">
        <v>8000</v>
      </c>
      <c r="I546" s="86"/>
      <c r="J546" s="324">
        <v>4738.99</v>
      </c>
      <c r="K546" s="98">
        <f t="shared" si="17"/>
        <v>0.5923737499999999</v>
      </c>
    </row>
    <row r="547" spans="2:11" s="11" customFormat="1" ht="18">
      <c r="B547" s="225"/>
      <c r="C547" s="208"/>
      <c r="D547" s="209">
        <v>92116</v>
      </c>
      <c r="E547" s="227"/>
      <c r="F547" s="248" t="s">
        <v>104</v>
      </c>
      <c r="G547" s="321">
        <f>SUM(G549:G549)</f>
        <v>0</v>
      </c>
      <c r="H547" s="325">
        <f>SUM(H548:H549)</f>
        <v>215600</v>
      </c>
      <c r="I547" s="86" t="e">
        <f>H547/G547</f>
        <v>#DIV/0!</v>
      </c>
      <c r="J547" s="325">
        <f>SUM(J548:J549)</f>
        <v>123000</v>
      </c>
      <c r="K547" s="95">
        <f t="shared" si="17"/>
        <v>0.5705009276437848</v>
      </c>
    </row>
    <row r="548" spans="2:11" s="11" customFormat="1" ht="31.5">
      <c r="B548" s="225"/>
      <c r="C548" s="208"/>
      <c r="D548" s="209"/>
      <c r="E548" s="227">
        <v>2480</v>
      </c>
      <c r="F548" s="208" t="s">
        <v>203</v>
      </c>
      <c r="G548" s="322"/>
      <c r="H548" s="323">
        <v>185600</v>
      </c>
      <c r="I548" s="86"/>
      <c r="J548" s="324">
        <v>93000</v>
      </c>
      <c r="K548" s="98">
        <f t="shared" si="17"/>
        <v>0.5010775862068966</v>
      </c>
    </row>
    <row r="549" spans="2:11" s="11" customFormat="1" ht="32.25" customHeight="1" thickBot="1">
      <c r="B549" s="225"/>
      <c r="C549" s="208"/>
      <c r="D549" s="209"/>
      <c r="E549" s="227">
        <v>6220</v>
      </c>
      <c r="F549" s="208" t="s">
        <v>204</v>
      </c>
      <c r="G549" s="322">
        <v>0</v>
      </c>
      <c r="H549" s="323">
        <v>30000</v>
      </c>
      <c r="I549" s="219">
        <v>0</v>
      </c>
      <c r="J549" s="324">
        <v>30000</v>
      </c>
      <c r="K549" s="98">
        <f t="shared" si="17"/>
        <v>1</v>
      </c>
    </row>
    <row r="550" spans="2:11" s="11" customFormat="1" ht="1.5" customHeight="1" hidden="1" thickBot="1">
      <c r="B550" s="225"/>
      <c r="C550" s="208"/>
      <c r="D550" s="209">
        <v>92195</v>
      </c>
      <c r="E550" s="227"/>
      <c r="F550" s="248" t="s">
        <v>13</v>
      </c>
      <c r="G550" s="322">
        <v>500</v>
      </c>
      <c r="H550" s="323"/>
      <c r="I550" s="219">
        <f>H550/G550</f>
        <v>0</v>
      </c>
      <c r="J550" s="324"/>
      <c r="K550" s="98" t="e">
        <f t="shared" si="17"/>
        <v>#DIV/0!</v>
      </c>
    </row>
    <row r="551" spans="2:11" s="11" customFormat="1" ht="16.5" hidden="1" thickBot="1">
      <c r="B551" s="225"/>
      <c r="C551" s="208"/>
      <c r="D551" s="209"/>
      <c r="E551" s="227">
        <v>4210</v>
      </c>
      <c r="F551" s="208" t="s">
        <v>15</v>
      </c>
      <c r="G551" s="322">
        <v>17000</v>
      </c>
      <c r="H551" s="323"/>
      <c r="I551" s="111">
        <f>H551/G551</f>
        <v>0</v>
      </c>
      <c r="J551" s="324"/>
      <c r="K551" s="98" t="e">
        <f t="shared" si="17"/>
        <v>#DIV/0!</v>
      </c>
    </row>
    <row r="552" spans="2:11" s="11" customFormat="1" ht="12.75" customHeight="1" hidden="1" thickBot="1">
      <c r="B552" s="225"/>
      <c r="C552" s="208"/>
      <c r="D552" s="209"/>
      <c r="E552" s="227"/>
      <c r="F552" s="208"/>
      <c r="G552" s="322">
        <v>5200</v>
      </c>
      <c r="H552" s="323"/>
      <c r="I552" s="111">
        <f>H552/G552</f>
        <v>0</v>
      </c>
      <c r="J552" s="324"/>
      <c r="K552" s="98" t="e">
        <f t="shared" si="17"/>
        <v>#DIV/0!</v>
      </c>
    </row>
    <row r="553" spans="2:11" s="11" customFormat="1" ht="18.75" customHeight="1" thickBot="1">
      <c r="B553" s="225"/>
      <c r="C553" s="221"/>
      <c r="D553" s="350">
        <v>92120</v>
      </c>
      <c r="E553" s="227"/>
      <c r="F553" s="351" t="s">
        <v>226</v>
      </c>
      <c r="G553" s="266"/>
      <c r="H553" s="325">
        <f>SUM(H554)</f>
        <v>5000</v>
      </c>
      <c r="I553" s="352"/>
      <c r="J553" s="327">
        <f>SUM(J554)</f>
        <v>0</v>
      </c>
      <c r="K553" s="99">
        <f t="shared" si="17"/>
        <v>0</v>
      </c>
    </row>
    <row r="554" spans="2:11" s="11" customFormat="1" ht="77.25" customHeight="1" thickBot="1">
      <c r="B554" s="225"/>
      <c r="C554" s="221"/>
      <c r="D554" s="350"/>
      <c r="E554" s="227">
        <v>2720</v>
      </c>
      <c r="F554" s="221" t="s">
        <v>227</v>
      </c>
      <c r="G554" s="266"/>
      <c r="H554" s="323">
        <v>5000</v>
      </c>
      <c r="I554" s="353"/>
      <c r="J554" s="324">
        <v>0</v>
      </c>
      <c r="K554" s="98">
        <f t="shared" si="17"/>
        <v>0</v>
      </c>
    </row>
    <row r="555" spans="2:11" s="11" customFormat="1" ht="15" customHeight="1" thickBot="1">
      <c r="B555" s="225"/>
      <c r="C555" s="221"/>
      <c r="D555" s="350">
        <v>92195</v>
      </c>
      <c r="E555" s="227"/>
      <c r="F555" s="351" t="s">
        <v>13</v>
      </c>
      <c r="G555" s="270"/>
      <c r="H555" s="334">
        <f>SUM(H556:H558)</f>
        <v>83620</v>
      </c>
      <c r="I555" s="354"/>
      <c r="J555" s="355">
        <f>SUM(J556:J558)</f>
        <v>60194.7</v>
      </c>
      <c r="K555" s="99">
        <f t="shared" si="17"/>
        <v>0.7198600813202582</v>
      </c>
    </row>
    <row r="556" spans="2:11" s="11" customFormat="1" ht="15.75" customHeight="1" thickBot="1">
      <c r="B556" s="225"/>
      <c r="C556" s="221"/>
      <c r="D556" s="350"/>
      <c r="E556" s="227">
        <v>4170</v>
      </c>
      <c r="F556" s="208" t="s">
        <v>157</v>
      </c>
      <c r="G556" s="266"/>
      <c r="H556" s="323">
        <v>20620</v>
      </c>
      <c r="I556" s="353"/>
      <c r="J556" s="324">
        <v>9092</v>
      </c>
      <c r="K556" s="98">
        <f t="shared" si="17"/>
        <v>0.44093113482056256</v>
      </c>
    </row>
    <row r="557" spans="2:11" s="11" customFormat="1" ht="15.75" customHeight="1" thickBot="1">
      <c r="B557" s="225"/>
      <c r="C557" s="221"/>
      <c r="D557" s="350"/>
      <c r="E557" s="227">
        <v>4210</v>
      </c>
      <c r="F557" s="208" t="s">
        <v>15</v>
      </c>
      <c r="G557" s="266"/>
      <c r="H557" s="323">
        <v>3000</v>
      </c>
      <c r="I557" s="353"/>
      <c r="J557" s="324">
        <v>1042.93</v>
      </c>
      <c r="K557" s="98">
        <f t="shared" si="17"/>
        <v>0.34764333333333336</v>
      </c>
    </row>
    <row r="558" spans="2:11" s="11" customFormat="1" ht="18.75" customHeight="1" thickBot="1">
      <c r="B558" s="233"/>
      <c r="C558" s="221"/>
      <c r="D558" s="350"/>
      <c r="E558" s="215">
        <v>4300</v>
      </c>
      <c r="F558" s="208" t="s">
        <v>7</v>
      </c>
      <c r="G558" s="266"/>
      <c r="H558" s="338">
        <v>60000</v>
      </c>
      <c r="I558" s="353"/>
      <c r="J558" s="324">
        <v>50059.77</v>
      </c>
      <c r="K558" s="98">
        <f t="shared" si="17"/>
        <v>0.8343295</v>
      </c>
    </row>
    <row r="559" spans="2:11" s="11" customFormat="1" ht="27.75" customHeight="1" thickBot="1">
      <c r="B559" s="356">
        <v>926</v>
      </c>
      <c r="C559" s="357"/>
      <c r="D559" s="358"/>
      <c r="E559" s="240"/>
      <c r="F559" s="357" t="s">
        <v>105</v>
      </c>
      <c r="G559" s="320">
        <f>SUM(G563)</f>
        <v>145100</v>
      </c>
      <c r="H559" s="340">
        <f>SUM(H561,H563,H573)</f>
        <v>140780</v>
      </c>
      <c r="I559" s="111">
        <f>H559/G559</f>
        <v>0.9702274293590627</v>
      </c>
      <c r="J559" s="340">
        <f>SUM(J561,J563,J573)</f>
        <v>90080.32</v>
      </c>
      <c r="K559" s="73">
        <f t="shared" si="17"/>
        <v>0.6398658900411991</v>
      </c>
    </row>
    <row r="560" spans="2:11" s="10" customFormat="1" ht="3.75" customHeight="1">
      <c r="B560" s="359"/>
      <c r="C560" s="360"/>
      <c r="D560" s="361"/>
      <c r="E560" s="210"/>
      <c r="F560" s="359"/>
      <c r="G560" s="362"/>
      <c r="H560" s="323"/>
      <c r="I560" s="146"/>
      <c r="J560" s="324"/>
      <c r="K560" s="363" t="s">
        <v>153</v>
      </c>
    </row>
    <row r="561" spans="2:11" s="10" customFormat="1" ht="22.5" customHeight="1">
      <c r="B561" s="364"/>
      <c r="C561" s="365"/>
      <c r="D561" s="366">
        <v>92601</v>
      </c>
      <c r="E561" s="227"/>
      <c r="F561" s="367" t="s">
        <v>211</v>
      </c>
      <c r="G561" s="266"/>
      <c r="H561" s="325">
        <f>SUM(H562:H562)</f>
        <v>6000</v>
      </c>
      <c r="I561" s="116"/>
      <c r="J561" s="325">
        <f>SUM(J562:J562)</f>
        <v>4138.53</v>
      </c>
      <c r="K561" s="99">
        <f t="shared" si="17"/>
        <v>0.689755</v>
      </c>
    </row>
    <row r="562" spans="2:11" s="10" customFormat="1" ht="16.5" customHeight="1">
      <c r="B562" s="364"/>
      <c r="C562" s="365"/>
      <c r="D562" s="366"/>
      <c r="E562" s="227">
        <v>4260</v>
      </c>
      <c r="F562" s="221" t="s">
        <v>37</v>
      </c>
      <c r="G562" s="266"/>
      <c r="H562" s="323">
        <v>6000</v>
      </c>
      <c r="I562" s="86"/>
      <c r="J562" s="323">
        <v>4138.53</v>
      </c>
      <c r="K562" s="98">
        <f t="shared" si="17"/>
        <v>0.689755</v>
      </c>
    </row>
    <row r="563" spans="2:11" s="11" customFormat="1" ht="21" customHeight="1">
      <c r="B563" s="364"/>
      <c r="C563" s="365"/>
      <c r="D563" s="366">
        <v>92605</v>
      </c>
      <c r="E563" s="227"/>
      <c r="F563" s="367" t="s">
        <v>143</v>
      </c>
      <c r="G563" s="270">
        <f>SUM(G564:G572)</f>
        <v>145100</v>
      </c>
      <c r="H563" s="325">
        <f>SUM(H564:H572)</f>
        <v>122780</v>
      </c>
      <c r="I563" s="86">
        <f aca="true" t="shared" si="18" ref="I563:I572">H563/G563</f>
        <v>0.8461750516884907</v>
      </c>
      <c r="J563" s="325">
        <f>SUM(J564:J572)</f>
        <v>81660.07</v>
      </c>
      <c r="K563" s="95">
        <f t="shared" si="17"/>
        <v>0.6650926046587393</v>
      </c>
    </row>
    <row r="564" spans="2:11" s="11" customFormat="1" ht="76.5" customHeight="1">
      <c r="B564" s="364"/>
      <c r="C564" s="365"/>
      <c r="D564" s="366"/>
      <c r="E564" s="227">
        <v>2360</v>
      </c>
      <c r="F564" s="364" t="s">
        <v>260</v>
      </c>
      <c r="G564" s="266">
        <v>83000</v>
      </c>
      <c r="H564" s="323">
        <v>70000</v>
      </c>
      <c r="I564" s="86">
        <f t="shared" si="18"/>
        <v>0.8433734939759037</v>
      </c>
      <c r="J564" s="324">
        <v>54000</v>
      </c>
      <c r="K564" s="98">
        <f t="shared" si="17"/>
        <v>0.7714285714285715</v>
      </c>
    </row>
    <row r="565" spans="2:11" s="11" customFormat="1" ht="15" customHeight="1">
      <c r="B565" s="364"/>
      <c r="C565" s="365"/>
      <c r="D565" s="366"/>
      <c r="E565" s="227">
        <v>3020</v>
      </c>
      <c r="F565" s="364" t="s">
        <v>145</v>
      </c>
      <c r="G565" s="368">
        <v>250</v>
      </c>
      <c r="H565" s="323">
        <v>500</v>
      </c>
      <c r="I565" s="86">
        <f t="shared" si="18"/>
        <v>2</v>
      </c>
      <c r="J565" s="324">
        <v>0</v>
      </c>
      <c r="K565" s="98">
        <f t="shared" si="17"/>
        <v>0</v>
      </c>
    </row>
    <row r="566" spans="2:11" s="11" customFormat="1" ht="15.75">
      <c r="B566" s="364"/>
      <c r="C566" s="365"/>
      <c r="D566" s="366"/>
      <c r="E566" s="227">
        <v>4010</v>
      </c>
      <c r="F566" s="364" t="s">
        <v>56</v>
      </c>
      <c r="G566" s="369">
        <v>23420</v>
      </c>
      <c r="H566" s="323">
        <v>35000</v>
      </c>
      <c r="I566" s="86">
        <f t="shared" si="18"/>
        <v>1.4944491887275833</v>
      </c>
      <c r="J566" s="324">
        <v>17168</v>
      </c>
      <c r="K566" s="98">
        <f t="shared" si="17"/>
        <v>0.49051428571428574</v>
      </c>
    </row>
    <row r="567" spans="2:11" s="11" customFormat="1" ht="15.75">
      <c r="B567" s="364"/>
      <c r="C567" s="365"/>
      <c r="D567" s="366"/>
      <c r="E567" s="227">
        <v>4040</v>
      </c>
      <c r="F567" s="364" t="s">
        <v>29</v>
      </c>
      <c r="G567" s="370">
        <v>1515</v>
      </c>
      <c r="H567" s="323">
        <v>3100</v>
      </c>
      <c r="I567" s="86">
        <f t="shared" si="18"/>
        <v>2.046204620462046</v>
      </c>
      <c r="J567" s="324">
        <v>2838.66</v>
      </c>
      <c r="K567" s="98">
        <f t="shared" si="17"/>
        <v>0.9156967741935483</v>
      </c>
    </row>
    <row r="568" spans="2:11" s="12" customFormat="1" ht="15.75">
      <c r="B568" s="364"/>
      <c r="C568" s="365"/>
      <c r="D568" s="366"/>
      <c r="E568" s="227">
        <v>4110</v>
      </c>
      <c r="F568" s="364" t="s">
        <v>58</v>
      </c>
      <c r="G568" s="371">
        <v>4900</v>
      </c>
      <c r="H568" s="323">
        <v>6200</v>
      </c>
      <c r="I568" s="86">
        <f t="shared" si="18"/>
        <v>1.2653061224489797</v>
      </c>
      <c r="J568" s="324">
        <v>3092.46</v>
      </c>
      <c r="K568" s="98">
        <f t="shared" si="17"/>
        <v>0.49878387096774196</v>
      </c>
    </row>
    <row r="569" spans="2:11" s="13" customFormat="1" ht="15.75">
      <c r="B569" s="364"/>
      <c r="C569" s="365"/>
      <c r="D569" s="366"/>
      <c r="E569" s="227">
        <v>4120</v>
      </c>
      <c r="F569" s="364" t="s">
        <v>59</v>
      </c>
      <c r="G569" s="372">
        <v>660</v>
      </c>
      <c r="H569" s="323">
        <v>1000</v>
      </c>
      <c r="I569" s="86">
        <f t="shared" si="18"/>
        <v>1.5151515151515151</v>
      </c>
      <c r="J569" s="324">
        <v>495.87</v>
      </c>
      <c r="K569" s="98">
        <f t="shared" si="17"/>
        <v>0.49587</v>
      </c>
    </row>
    <row r="570" spans="2:11" s="13" customFormat="1" ht="15.75">
      <c r="B570" s="364"/>
      <c r="C570" s="365"/>
      <c r="D570" s="366"/>
      <c r="E570" s="227">
        <v>4210</v>
      </c>
      <c r="F570" s="364" t="s">
        <v>15</v>
      </c>
      <c r="G570" s="373">
        <v>21000</v>
      </c>
      <c r="H570" s="323">
        <v>5000</v>
      </c>
      <c r="I570" s="86">
        <f t="shared" si="18"/>
        <v>0.23809523809523808</v>
      </c>
      <c r="J570" s="324">
        <v>3180.08</v>
      </c>
      <c r="K570" s="98">
        <f t="shared" si="17"/>
        <v>0.636016</v>
      </c>
    </row>
    <row r="571" spans="2:11" s="13" customFormat="1" ht="15.75">
      <c r="B571" s="364"/>
      <c r="C571" s="365"/>
      <c r="D571" s="366"/>
      <c r="E571" s="227">
        <v>4300</v>
      </c>
      <c r="F571" s="364" t="s">
        <v>7</v>
      </c>
      <c r="G571" s="373">
        <v>9635</v>
      </c>
      <c r="H571" s="323">
        <v>800</v>
      </c>
      <c r="I571" s="86">
        <f t="shared" si="18"/>
        <v>0.08303061754021795</v>
      </c>
      <c r="J571" s="324">
        <v>0</v>
      </c>
      <c r="K571" s="98">
        <f t="shared" si="17"/>
        <v>0</v>
      </c>
    </row>
    <row r="572" spans="2:11" s="13" customFormat="1" ht="15.75">
      <c r="B572" s="364"/>
      <c r="C572" s="365"/>
      <c r="D572" s="366"/>
      <c r="E572" s="227">
        <v>4440</v>
      </c>
      <c r="F572" s="364" t="s">
        <v>123</v>
      </c>
      <c r="G572" s="373">
        <v>720</v>
      </c>
      <c r="H572" s="323">
        <v>1180</v>
      </c>
      <c r="I572" s="86">
        <f t="shared" si="18"/>
        <v>1.6388888888888888</v>
      </c>
      <c r="J572" s="324">
        <v>885</v>
      </c>
      <c r="K572" s="98">
        <f t="shared" si="17"/>
        <v>0.75</v>
      </c>
    </row>
    <row r="573" spans="2:11" s="13" customFormat="1" ht="15.75">
      <c r="B573" s="364"/>
      <c r="C573" s="365"/>
      <c r="D573" s="350">
        <v>92695</v>
      </c>
      <c r="E573" s="227"/>
      <c r="F573" s="367" t="s">
        <v>13</v>
      </c>
      <c r="G573" s="374"/>
      <c r="H573" s="334">
        <f>SUM(H574:H575)</f>
        <v>12000</v>
      </c>
      <c r="I573" s="81"/>
      <c r="J573" s="355">
        <f>SUM(J574:J575)</f>
        <v>4281.72</v>
      </c>
      <c r="K573" s="98">
        <f t="shared" si="17"/>
        <v>0.35681</v>
      </c>
    </row>
    <row r="574" spans="2:11" s="13" customFormat="1" ht="15.75">
      <c r="B574" s="364"/>
      <c r="C574" s="365"/>
      <c r="D574" s="350"/>
      <c r="E574" s="227">
        <v>4210</v>
      </c>
      <c r="F574" s="365" t="s">
        <v>15</v>
      </c>
      <c r="G574" s="373"/>
      <c r="H574" s="323">
        <v>8300</v>
      </c>
      <c r="I574" s="86"/>
      <c r="J574" s="324">
        <v>3937.32</v>
      </c>
      <c r="K574" s="98">
        <f t="shared" si="17"/>
        <v>0.47437590361445786</v>
      </c>
    </row>
    <row r="575" spans="2:11" s="13" customFormat="1" ht="16.5" thickBot="1">
      <c r="B575" s="364"/>
      <c r="C575" s="365"/>
      <c r="D575" s="350"/>
      <c r="E575" s="227">
        <v>4300</v>
      </c>
      <c r="F575" s="208" t="s">
        <v>7</v>
      </c>
      <c r="G575" s="373"/>
      <c r="H575" s="323">
        <v>3700</v>
      </c>
      <c r="I575" s="86"/>
      <c r="J575" s="324">
        <v>344.4</v>
      </c>
      <c r="K575" s="98">
        <f t="shared" si="17"/>
        <v>0.09308108108108107</v>
      </c>
    </row>
    <row r="576" spans="2:11" s="13" customFormat="1" ht="28.5" customHeight="1" thickBot="1">
      <c r="B576" s="375"/>
      <c r="C576" s="376"/>
      <c r="D576" s="376"/>
      <c r="E576" s="377"/>
      <c r="F576" s="378" t="s">
        <v>106</v>
      </c>
      <c r="G576" s="379" t="e">
        <f>SUM(G559,G535,G468,G443,G362,G352,G211,G207,G200,G195,G176,G151,G92,G80,G65,G54,G51,G15,)</f>
        <v>#REF!</v>
      </c>
      <c r="H576" s="340">
        <f>H15+H27+H51+H54+H65+H80+H92+H151+H176+H195+H200+H207+H211+H352+H362+H423+H443+H468+H535+H559</f>
        <v>27867992</v>
      </c>
      <c r="I576" s="340" t="e">
        <f>I15+I27+I51+I54+I65+I80+I92+I151+I176+I195+I200+I207+I211+I352+I362+I423+I443+I468+I535+I559</f>
        <v>#REF!</v>
      </c>
      <c r="J576" s="340">
        <f>J15+J27+J51+J54+J65+J80+J92+J151+J176+J195+J200+J207+J211+J352+J362+J423+J443+J468+J535+J559</f>
        <v>12083527.409999998</v>
      </c>
      <c r="K576" s="73">
        <f t="shared" si="17"/>
        <v>0.4335987827899476</v>
      </c>
    </row>
    <row r="577" spans="7:11" s="13" customFormat="1" ht="15">
      <c r="G577" s="2"/>
      <c r="J577" s="27"/>
      <c r="K577" s="29"/>
    </row>
    <row r="578" spans="7:11" s="13" customFormat="1" ht="15">
      <c r="G578" s="2"/>
      <c r="J578" s="27"/>
      <c r="K578" s="29"/>
    </row>
    <row r="579" spans="7:11" s="13" customFormat="1" ht="15">
      <c r="G579" s="2"/>
      <c r="J579" s="27"/>
      <c r="K579" s="29"/>
    </row>
    <row r="580" spans="7:11" s="13" customFormat="1" ht="15">
      <c r="G580" s="2"/>
      <c r="J580" s="27"/>
      <c r="K580" s="29"/>
    </row>
    <row r="581" spans="7:16" s="14" customFormat="1" ht="15">
      <c r="G581" s="20"/>
      <c r="H581" s="22"/>
      <c r="I581" s="22"/>
      <c r="J581" s="28"/>
      <c r="K581" s="29"/>
      <c r="L581" s="22"/>
      <c r="M581" s="22"/>
      <c r="N581" s="22"/>
      <c r="O581" s="22"/>
      <c r="P581" s="22"/>
    </row>
    <row r="582" spans="2:16" ht="15">
      <c r="B582" s="15"/>
      <c r="C582" s="15"/>
      <c r="D582" s="16"/>
      <c r="E582" s="15"/>
      <c r="G582" s="20"/>
      <c r="H582" s="17"/>
      <c r="I582" s="17"/>
      <c r="J582" s="26"/>
      <c r="K582" s="17"/>
      <c r="L582" s="17"/>
      <c r="M582" s="17"/>
      <c r="N582" s="17"/>
      <c r="O582" s="17"/>
      <c r="P582" s="17"/>
    </row>
    <row r="583" spans="2:16" ht="15">
      <c r="B583" s="15"/>
      <c r="C583" s="15"/>
      <c r="D583" s="16"/>
      <c r="E583" s="15"/>
      <c r="G583" s="20"/>
      <c r="H583" s="17"/>
      <c r="I583" s="17"/>
      <c r="J583" s="26"/>
      <c r="K583" s="17"/>
      <c r="L583" s="17"/>
      <c r="M583" s="17"/>
      <c r="N583" s="17"/>
      <c r="O583" s="17"/>
      <c r="P583" s="17"/>
    </row>
    <row r="584" spans="2:16" ht="15">
      <c r="B584" s="15"/>
      <c r="C584" s="15"/>
      <c r="D584" s="16"/>
      <c r="E584" s="15"/>
      <c r="G584" s="20"/>
      <c r="H584" s="17"/>
      <c r="I584" s="17"/>
      <c r="J584" s="26"/>
      <c r="K584" s="17"/>
      <c r="L584" s="17"/>
      <c r="M584" s="17"/>
      <c r="N584" s="17"/>
      <c r="O584" s="17"/>
      <c r="P584" s="17"/>
    </row>
    <row r="585" spans="2:16" ht="15">
      <c r="B585" s="15"/>
      <c r="C585" s="15"/>
      <c r="D585" s="16"/>
      <c r="E585" s="15"/>
      <c r="G585" s="20"/>
      <c r="H585" s="17"/>
      <c r="I585" s="17"/>
      <c r="J585" s="26"/>
      <c r="K585" s="17"/>
      <c r="L585" s="17"/>
      <c r="M585" s="17"/>
      <c r="N585" s="17"/>
      <c r="O585" s="17"/>
      <c r="P585" s="17"/>
    </row>
    <row r="586" spans="2:16" ht="15">
      <c r="B586" s="15"/>
      <c r="C586" s="15"/>
      <c r="D586" s="16"/>
      <c r="E586" s="15"/>
      <c r="G586" s="20"/>
      <c r="H586" s="17"/>
      <c r="I586" s="17"/>
      <c r="J586" s="26"/>
      <c r="K586" s="17"/>
      <c r="L586" s="17"/>
      <c r="M586" s="17"/>
      <c r="N586" s="17"/>
      <c r="O586" s="17"/>
      <c r="P586" s="17"/>
    </row>
    <row r="587" spans="2:16" ht="15">
      <c r="B587" s="15"/>
      <c r="C587" s="15"/>
      <c r="D587" s="16"/>
      <c r="E587" s="15"/>
      <c r="G587" s="20"/>
      <c r="H587" s="17"/>
      <c r="I587" s="17"/>
      <c r="J587" s="26"/>
      <c r="K587" s="17"/>
      <c r="L587" s="17"/>
      <c r="M587" s="17"/>
      <c r="N587" s="17"/>
      <c r="O587" s="17"/>
      <c r="P587" s="17"/>
    </row>
    <row r="588" spans="2:16" ht="15">
      <c r="B588" s="15"/>
      <c r="C588" s="15"/>
      <c r="D588" s="16"/>
      <c r="E588" s="15"/>
      <c r="G588" s="20"/>
      <c r="H588" s="17"/>
      <c r="I588" s="17"/>
      <c r="J588" s="26"/>
      <c r="K588" s="17"/>
      <c r="L588" s="17"/>
      <c r="M588" s="17"/>
      <c r="N588" s="17"/>
      <c r="O588" s="17"/>
      <c r="P588" s="17"/>
    </row>
    <row r="589" spans="2:16" ht="15">
      <c r="B589" s="15"/>
      <c r="C589" s="15"/>
      <c r="D589" s="16"/>
      <c r="E589" s="15"/>
      <c r="G589" s="20"/>
      <c r="H589" s="17"/>
      <c r="I589" s="17"/>
      <c r="J589" s="26"/>
      <c r="K589" s="17"/>
      <c r="L589" s="17"/>
      <c r="M589" s="17"/>
      <c r="N589" s="17"/>
      <c r="O589" s="17"/>
      <c r="P589" s="17"/>
    </row>
    <row r="590" spans="2:16" ht="15">
      <c r="B590" s="15"/>
      <c r="C590" s="15"/>
      <c r="D590" s="16"/>
      <c r="E590" s="15"/>
      <c r="G590" s="20"/>
      <c r="H590" s="17"/>
      <c r="I590" s="17"/>
      <c r="J590" s="26"/>
      <c r="K590" s="17"/>
      <c r="L590" s="17"/>
      <c r="M590" s="17"/>
      <c r="N590" s="17"/>
      <c r="O590" s="17"/>
      <c r="P590" s="17"/>
    </row>
    <row r="591" spans="2:16" ht="15">
      <c r="B591" s="15"/>
      <c r="C591" s="15"/>
      <c r="D591" s="16"/>
      <c r="E591" s="15"/>
      <c r="G591" s="20"/>
      <c r="H591" s="17"/>
      <c r="I591" s="17"/>
      <c r="J591" s="26"/>
      <c r="K591" s="17"/>
      <c r="L591" s="17"/>
      <c r="M591" s="17"/>
      <c r="N591" s="17"/>
      <c r="O591" s="17"/>
      <c r="P591" s="17"/>
    </row>
    <row r="592" spans="2:136" ht="15">
      <c r="B592" s="18"/>
      <c r="C592" s="18"/>
      <c r="D592" s="19"/>
      <c r="E592" s="18"/>
      <c r="F592" s="17"/>
      <c r="G592" s="20"/>
      <c r="H592" s="17"/>
      <c r="I592" s="17"/>
      <c r="J592" s="26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</row>
    <row r="593" spans="2:136" ht="15">
      <c r="B593" s="18"/>
      <c r="C593" s="18"/>
      <c r="D593" s="19"/>
      <c r="E593" s="18"/>
      <c r="F593" s="17"/>
      <c r="G593" s="20"/>
      <c r="H593" s="17"/>
      <c r="I593" s="17"/>
      <c r="J593" s="26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</row>
    <row r="594" spans="2:136" ht="15">
      <c r="B594" s="18"/>
      <c r="C594" s="18"/>
      <c r="D594" s="19"/>
      <c r="E594" s="18"/>
      <c r="F594" s="17"/>
      <c r="G594" s="20"/>
      <c r="H594" s="17"/>
      <c r="I594" s="17"/>
      <c r="J594" s="26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</row>
    <row r="595" spans="2:136" ht="15">
      <c r="B595" s="18"/>
      <c r="C595" s="18"/>
      <c r="D595" s="19"/>
      <c r="E595" s="18"/>
      <c r="F595" s="17"/>
      <c r="G595" s="20"/>
      <c r="H595" s="17"/>
      <c r="I595" s="17"/>
      <c r="J595" s="26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</row>
    <row r="596" spans="2:136" ht="15">
      <c r="B596" s="18"/>
      <c r="C596" s="18"/>
      <c r="D596" s="19"/>
      <c r="E596" s="18"/>
      <c r="F596" s="17"/>
      <c r="G596" s="20"/>
      <c r="H596" s="17"/>
      <c r="I596" s="17"/>
      <c r="J596" s="26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</row>
    <row r="597" spans="2:136" ht="15">
      <c r="B597" s="18"/>
      <c r="C597" s="18"/>
      <c r="D597" s="19"/>
      <c r="E597" s="18"/>
      <c r="F597" s="17"/>
      <c r="G597" s="20"/>
      <c r="H597" s="17"/>
      <c r="I597" s="17"/>
      <c r="J597" s="26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</row>
    <row r="598" spans="2:136" ht="15">
      <c r="B598" s="18"/>
      <c r="C598" s="18"/>
      <c r="D598" s="19"/>
      <c r="E598" s="18"/>
      <c r="F598" s="17"/>
      <c r="G598" s="20"/>
      <c r="H598" s="17"/>
      <c r="I598" s="17"/>
      <c r="J598" s="26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</row>
    <row r="599" spans="2:136" ht="15">
      <c r="B599" s="18"/>
      <c r="C599" s="18"/>
      <c r="D599" s="19"/>
      <c r="E599" s="18"/>
      <c r="F599" s="17"/>
      <c r="G599" s="20"/>
      <c r="H599" s="17"/>
      <c r="I599" s="17"/>
      <c r="J599" s="26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</row>
    <row r="600" spans="2:136" ht="15">
      <c r="B600" s="18"/>
      <c r="C600" s="18"/>
      <c r="D600" s="19"/>
      <c r="E600" s="18"/>
      <c r="F600" s="17"/>
      <c r="G600" s="20"/>
      <c r="H600" s="17"/>
      <c r="I600" s="17"/>
      <c r="J600" s="26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</row>
    <row r="601" spans="2:136" ht="15">
      <c r="B601" s="18"/>
      <c r="C601" s="18"/>
      <c r="D601" s="19"/>
      <c r="E601" s="18"/>
      <c r="F601" s="17"/>
      <c r="G601" s="20"/>
      <c r="H601" s="17"/>
      <c r="I601" s="17"/>
      <c r="J601" s="26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</row>
    <row r="602" spans="2:136" ht="15">
      <c r="B602" s="18"/>
      <c r="C602" s="18"/>
      <c r="D602" s="19"/>
      <c r="E602" s="18"/>
      <c r="F602" s="17"/>
      <c r="G602" s="20"/>
      <c r="H602" s="17"/>
      <c r="I602" s="17"/>
      <c r="J602" s="26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</row>
    <row r="603" spans="2:136" ht="15">
      <c r="B603" s="18"/>
      <c r="C603" s="18"/>
      <c r="D603" s="19"/>
      <c r="E603" s="18"/>
      <c r="F603" s="17"/>
      <c r="G603" s="20"/>
      <c r="H603" s="17"/>
      <c r="I603" s="17"/>
      <c r="J603" s="26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</row>
    <row r="604" spans="2:136" ht="15">
      <c r="B604" s="18"/>
      <c r="C604" s="18"/>
      <c r="D604" s="19"/>
      <c r="E604" s="18"/>
      <c r="F604" s="17"/>
      <c r="G604" s="20"/>
      <c r="H604" s="17"/>
      <c r="I604" s="17"/>
      <c r="J604" s="26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</row>
    <row r="605" spans="2:136" ht="15">
      <c r="B605" s="18"/>
      <c r="C605" s="18"/>
      <c r="D605" s="19"/>
      <c r="E605" s="18"/>
      <c r="F605" s="17"/>
      <c r="G605" s="20"/>
      <c r="H605" s="17"/>
      <c r="I605" s="17"/>
      <c r="J605" s="26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</row>
    <row r="606" spans="2:136" ht="15">
      <c r="B606" s="18"/>
      <c r="C606" s="18"/>
      <c r="D606" s="19"/>
      <c r="E606" s="18"/>
      <c r="F606" s="17"/>
      <c r="G606" s="20"/>
      <c r="H606" s="17"/>
      <c r="I606" s="17"/>
      <c r="J606" s="26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</row>
    <row r="607" spans="2:136" ht="15">
      <c r="B607" s="18"/>
      <c r="C607" s="18"/>
      <c r="D607" s="19"/>
      <c r="E607" s="18"/>
      <c r="F607" s="17"/>
      <c r="G607" s="20"/>
      <c r="H607" s="17"/>
      <c r="I607" s="17"/>
      <c r="J607" s="26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</row>
    <row r="608" spans="2:136" ht="15">
      <c r="B608" s="18"/>
      <c r="C608" s="18"/>
      <c r="D608" s="19"/>
      <c r="E608" s="18"/>
      <c r="F608" s="17"/>
      <c r="G608" s="20"/>
      <c r="H608" s="17"/>
      <c r="I608" s="17"/>
      <c r="J608" s="26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</row>
    <row r="609" spans="2:136" ht="15">
      <c r="B609" s="18"/>
      <c r="C609" s="18"/>
      <c r="D609" s="19"/>
      <c r="E609" s="18"/>
      <c r="F609" s="17"/>
      <c r="G609" s="20"/>
      <c r="H609" s="17"/>
      <c r="I609" s="17"/>
      <c r="J609" s="26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</row>
    <row r="610" spans="2:136" ht="15">
      <c r="B610" s="18"/>
      <c r="C610" s="18"/>
      <c r="D610" s="19"/>
      <c r="E610" s="18"/>
      <c r="F610" s="17"/>
      <c r="G610" s="20"/>
      <c r="H610" s="17"/>
      <c r="I610" s="17"/>
      <c r="J610" s="26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</row>
    <row r="611" spans="2:136" ht="15">
      <c r="B611" s="18"/>
      <c r="C611" s="18"/>
      <c r="D611" s="19"/>
      <c r="E611" s="18"/>
      <c r="F611" s="17"/>
      <c r="G611" s="20"/>
      <c r="H611" s="17"/>
      <c r="I611" s="17"/>
      <c r="J611" s="26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</row>
    <row r="612" spans="2:136" ht="15">
      <c r="B612" s="18"/>
      <c r="C612" s="18"/>
      <c r="D612" s="19"/>
      <c r="E612" s="18"/>
      <c r="F612" s="17"/>
      <c r="G612" s="20"/>
      <c r="H612" s="17"/>
      <c r="I612" s="17"/>
      <c r="J612" s="26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</row>
    <row r="613" spans="2:136" ht="15">
      <c r="B613" s="18"/>
      <c r="C613" s="18"/>
      <c r="D613" s="19"/>
      <c r="E613" s="18"/>
      <c r="F613" s="17"/>
      <c r="G613" s="20"/>
      <c r="H613" s="17"/>
      <c r="I613" s="17"/>
      <c r="J613" s="26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</row>
    <row r="614" spans="2:136" ht="15">
      <c r="B614" s="18"/>
      <c r="C614" s="18"/>
      <c r="D614" s="19"/>
      <c r="E614" s="18"/>
      <c r="F614" s="17"/>
      <c r="G614" s="20"/>
      <c r="H614" s="17"/>
      <c r="I614" s="17"/>
      <c r="J614" s="26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</row>
    <row r="615" spans="2:136" ht="15">
      <c r="B615" s="18"/>
      <c r="C615" s="18"/>
      <c r="D615" s="19"/>
      <c r="E615" s="18"/>
      <c r="F615" s="17"/>
      <c r="G615" s="20"/>
      <c r="H615" s="17"/>
      <c r="I615" s="17"/>
      <c r="J615" s="26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</row>
    <row r="616" spans="2:136" ht="15">
      <c r="B616" s="18"/>
      <c r="C616" s="18"/>
      <c r="D616" s="19"/>
      <c r="E616" s="18"/>
      <c r="F616" s="17"/>
      <c r="G616" s="20"/>
      <c r="H616" s="17"/>
      <c r="I616" s="17"/>
      <c r="J616" s="26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</row>
    <row r="617" spans="2:136" ht="15">
      <c r="B617" s="18"/>
      <c r="C617" s="18"/>
      <c r="D617" s="19"/>
      <c r="E617" s="18"/>
      <c r="F617" s="17"/>
      <c r="G617" s="20"/>
      <c r="H617" s="17"/>
      <c r="I617" s="17"/>
      <c r="J617" s="26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</row>
    <row r="618" spans="2:136" ht="15">
      <c r="B618" s="18"/>
      <c r="C618" s="18"/>
      <c r="D618" s="19"/>
      <c r="E618" s="18"/>
      <c r="F618" s="17"/>
      <c r="G618" s="20"/>
      <c r="H618" s="17"/>
      <c r="I618" s="17"/>
      <c r="J618" s="26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</row>
    <row r="619" spans="2:136" ht="15">
      <c r="B619" s="18"/>
      <c r="C619" s="18"/>
      <c r="D619" s="19"/>
      <c r="E619" s="18"/>
      <c r="F619" s="17"/>
      <c r="G619" s="20"/>
      <c r="H619" s="17"/>
      <c r="I619" s="17"/>
      <c r="J619" s="26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</row>
    <row r="620" spans="2:136" ht="15">
      <c r="B620" s="18"/>
      <c r="C620" s="18"/>
      <c r="D620" s="19"/>
      <c r="E620" s="18"/>
      <c r="F620" s="17"/>
      <c r="G620" s="20"/>
      <c r="H620" s="17"/>
      <c r="I620" s="17"/>
      <c r="J620" s="26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</row>
    <row r="621" spans="2:136" ht="15">
      <c r="B621" s="18"/>
      <c r="C621" s="18"/>
      <c r="D621" s="19"/>
      <c r="E621" s="18"/>
      <c r="F621" s="17"/>
      <c r="G621" s="20"/>
      <c r="H621" s="17"/>
      <c r="I621" s="17"/>
      <c r="J621" s="26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</row>
    <row r="622" spans="2:136" ht="15">
      <c r="B622" s="18"/>
      <c r="C622" s="18"/>
      <c r="D622" s="19"/>
      <c r="E622" s="18"/>
      <c r="F622" s="17"/>
      <c r="G622" s="20"/>
      <c r="H622" s="17"/>
      <c r="I622" s="17"/>
      <c r="J622" s="26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</row>
    <row r="623" spans="2:136" ht="15">
      <c r="B623" s="18"/>
      <c r="C623" s="18"/>
      <c r="D623" s="19"/>
      <c r="E623" s="18"/>
      <c r="F623" s="17"/>
      <c r="G623" s="20"/>
      <c r="H623" s="17"/>
      <c r="I623" s="17"/>
      <c r="J623" s="26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</row>
    <row r="624" spans="2:136" ht="15">
      <c r="B624" s="18"/>
      <c r="C624" s="18"/>
      <c r="D624" s="19"/>
      <c r="E624" s="18"/>
      <c r="F624" s="17"/>
      <c r="G624" s="20"/>
      <c r="H624" s="17"/>
      <c r="I624" s="17"/>
      <c r="J624" s="26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</row>
    <row r="625" spans="2:136" ht="15">
      <c r="B625" s="18"/>
      <c r="C625" s="18"/>
      <c r="D625" s="19"/>
      <c r="E625" s="18"/>
      <c r="F625" s="17"/>
      <c r="G625" s="20"/>
      <c r="H625" s="17"/>
      <c r="I625" s="17"/>
      <c r="J625" s="26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</row>
    <row r="626" spans="2:136" ht="15">
      <c r="B626" s="18"/>
      <c r="C626" s="18"/>
      <c r="D626" s="19"/>
      <c r="E626" s="18"/>
      <c r="F626" s="17"/>
      <c r="G626" s="20"/>
      <c r="H626" s="17"/>
      <c r="I626" s="17"/>
      <c r="J626" s="26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</row>
    <row r="627" spans="2:136" ht="15">
      <c r="B627" s="18"/>
      <c r="C627" s="18"/>
      <c r="D627" s="19"/>
      <c r="E627" s="18"/>
      <c r="F627" s="17"/>
      <c r="G627" s="20"/>
      <c r="H627" s="17"/>
      <c r="I627" s="17"/>
      <c r="J627" s="26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</row>
    <row r="628" spans="2:136" ht="15">
      <c r="B628" s="18"/>
      <c r="C628" s="18"/>
      <c r="D628" s="19"/>
      <c r="E628" s="18"/>
      <c r="F628" s="17"/>
      <c r="G628" s="20"/>
      <c r="H628" s="17"/>
      <c r="I628" s="17"/>
      <c r="J628" s="26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</row>
    <row r="629" spans="2:136" ht="15">
      <c r="B629" s="18"/>
      <c r="C629" s="18"/>
      <c r="D629" s="19"/>
      <c r="E629" s="18"/>
      <c r="F629" s="17"/>
      <c r="G629" s="20"/>
      <c r="H629" s="17"/>
      <c r="I629" s="17"/>
      <c r="J629" s="26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</row>
    <row r="630" spans="2:136" ht="15">
      <c r="B630" s="18"/>
      <c r="C630" s="18"/>
      <c r="D630" s="19"/>
      <c r="E630" s="18"/>
      <c r="F630" s="17"/>
      <c r="G630" s="20"/>
      <c r="H630" s="17"/>
      <c r="I630" s="17"/>
      <c r="J630" s="26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</row>
    <row r="631" spans="2:136" ht="15">
      <c r="B631" s="18"/>
      <c r="C631" s="18"/>
      <c r="D631" s="19"/>
      <c r="E631" s="18"/>
      <c r="F631" s="17"/>
      <c r="G631" s="20"/>
      <c r="H631" s="17"/>
      <c r="I631" s="17"/>
      <c r="J631" s="26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</row>
    <row r="632" spans="2:136" ht="15">
      <c r="B632" s="18"/>
      <c r="C632" s="18"/>
      <c r="D632" s="19"/>
      <c r="E632" s="18"/>
      <c r="F632" s="17"/>
      <c r="G632" s="20"/>
      <c r="H632" s="17"/>
      <c r="I632" s="17"/>
      <c r="J632" s="26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</row>
    <row r="633" spans="2:136" ht="15">
      <c r="B633" s="18"/>
      <c r="C633" s="18"/>
      <c r="D633" s="19"/>
      <c r="E633" s="18"/>
      <c r="F633" s="17"/>
      <c r="G633" s="20"/>
      <c r="H633" s="17"/>
      <c r="I633" s="17"/>
      <c r="J633" s="26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</row>
    <row r="634" spans="2:136" ht="15">
      <c r="B634" s="18"/>
      <c r="C634" s="18"/>
      <c r="D634" s="19"/>
      <c r="E634" s="18"/>
      <c r="F634" s="17"/>
      <c r="G634" s="20"/>
      <c r="H634" s="17"/>
      <c r="I634" s="17"/>
      <c r="J634" s="26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</row>
    <row r="635" spans="2:136" ht="15">
      <c r="B635" s="18"/>
      <c r="C635" s="18"/>
      <c r="D635" s="19"/>
      <c r="E635" s="18"/>
      <c r="F635" s="17"/>
      <c r="G635" s="20"/>
      <c r="H635" s="17"/>
      <c r="I635" s="17"/>
      <c r="J635" s="26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</row>
    <row r="636" spans="2:136" ht="15">
      <c r="B636" s="18"/>
      <c r="C636" s="18"/>
      <c r="D636" s="19"/>
      <c r="E636" s="18"/>
      <c r="F636" s="17"/>
      <c r="G636" s="20"/>
      <c r="H636" s="17"/>
      <c r="I636" s="17"/>
      <c r="J636" s="26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</row>
    <row r="637" spans="2:136" ht="15">
      <c r="B637" s="18"/>
      <c r="C637" s="18"/>
      <c r="D637" s="19"/>
      <c r="E637" s="18"/>
      <c r="F637" s="17"/>
      <c r="G637" s="20"/>
      <c r="H637" s="17"/>
      <c r="I637" s="17"/>
      <c r="J637" s="26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</row>
    <row r="638" spans="2:136" ht="15">
      <c r="B638" s="18"/>
      <c r="C638" s="18"/>
      <c r="D638" s="19"/>
      <c r="E638" s="18"/>
      <c r="F638" s="17"/>
      <c r="G638" s="20"/>
      <c r="H638" s="17"/>
      <c r="I638" s="17"/>
      <c r="J638" s="26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</row>
    <row r="639" spans="2:136" ht="15">
      <c r="B639" s="18"/>
      <c r="C639" s="18"/>
      <c r="D639" s="19"/>
      <c r="E639" s="18"/>
      <c r="F639" s="17"/>
      <c r="G639" s="20"/>
      <c r="H639" s="17"/>
      <c r="I639" s="17"/>
      <c r="J639" s="26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</row>
    <row r="640" spans="2:136" ht="15">
      <c r="B640" s="18"/>
      <c r="C640" s="18"/>
      <c r="D640" s="19"/>
      <c r="E640" s="18"/>
      <c r="F640" s="17"/>
      <c r="G640" s="20"/>
      <c r="H640" s="17"/>
      <c r="I640" s="17"/>
      <c r="J640" s="26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</row>
    <row r="641" spans="2:136" ht="15">
      <c r="B641" s="18"/>
      <c r="C641" s="18"/>
      <c r="D641" s="19"/>
      <c r="E641" s="18"/>
      <c r="F641" s="17"/>
      <c r="G641" s="20"/>
      <c r="H641" s="17"/>
      <c r="I641" s="17"/>
      <c r="J641" s="26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</row>
    <row r="642" spans="2:136" ht="15">
      <c r="B642" s="18"/>
      <c r="C642" s="18"/>
      <c r="D642" s="19"/>
      <c r="E642" s="18"/>
      <c r="F642" s="17"/>
      <c r="G642" s="20"/>
      <c r="H642" s="17"/>
      <c r="I642" s="17"/>
      <c r="J642" s="26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</row>
    <row r="643" spans="2:136" ht="15">
      <c r="B643" s="18"/>
      <c r="C643" s="18"/>
      <c r="D643" s="19"/>
      <c r="E643" s="18"/>
      <c r="F643" s="17"/>
      <c r="G643" s="20"/>
      <c r="H643" s="17"/>
      <c r="I643" s="17"/>
      <c r="J643" s="26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</row>
    <row r="644" spans="2:136" ht="15">
      <c r="B644" s="18"/>
      <c r="C644" s="18"/>
      <c r="D644" s="19"/>
      <c r="E644" s="18"/>
      <c r="F644" s="17"/>
      <c r="G644" s="20"/>
      <c r="H644" s="17"/>
      <c r="I644" s="17"/>
      <c r="J644" s="26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</row>
    <row r="645" spans="2:136" ht="15">
      <c r="B645" s="18"/>
      <c r="C645" s="18"/>
      <c r="D645" s="19"/>
      <c r="E645" s="18"/>
      <c r="F645" s="17"/>
      <c r="G645" s="20"/>
      <c r="H645" s="17"/>
      <c r="I645" s="17"/>
      <c r="J645" s="26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</row>
    <row r="646" spans="2:136" ht="15">
      <c r="B646" s="18"/>
      <c r="C646" s="18"/>
      <c r="D646" s="19"/>
      <c r="E646" s="18"/>
      <c r="F646" s="17"/>
      <c r="G646" s="20"/>
      <c r="H646" s="17"/>
      <c r="I646" s="17"/>
      <c r="J646" s="26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</row>
    <row r="647" spans="2:136" ht="15">
      <c r="B647" s="18"/>
      <c r="C647" s="18"/>
      <c r="D647" s="19"/>
      <c r="E647" s="18"/>
      <c r="F647" s="17"/>
      <c r="G647" s="20"/>
      <c r="H647" s="17"/>
      <c r="I647" s="17"/>
      <c r="J647" s="26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</row>
    <row r="648" spans="2:136" ht="15">
      <c r="B648" s="18"/>
      <c r="C648" s="18"/>
      <c r="D648" s="19"/>
      <c r="E648" s="18"/>
      <c r="F648" s="17"/>
      <c r="G648" s="20"/>
      <c r="H648" s="17"/>
      <c r="I648" s="17"/>
      <c r="J648" s="26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</row>
    <row r="649" spans="2:136" ht="15">
      <c r="B649" s="18"/>
      <c r="C649" s="18"/>
      <c r="D649" s="19"/>
      <c r="E649" s="18"/>
      <c r="F649" s="17"/>
      <c r="G649" s="20"/>
      <c r="H649" s="17"/>
      <c r="I649" s="17"/>
      <c r="J649" s="26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</row>
    <row r="650" spans="2:136" ht="15">
      <c r="B650" s="18"/>
      <c r="C650" s="18"/>
      <c r="D650" s="19"/>
      <c r="E650" s="18"/>
      <c r="F650" s="17"/>
      <c r="G650" s="20"/>
      <c r="H650" s="17"/>
      <c r="I650" s="17"/>
      <c r="J650" s="26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</row>
    <row r="651" spans="2:136" ht="15">
      <c r="B651" s="18"/>
      <c r="C651" s="18"/>
      <c r="D651" s="19"/>
      <c r="E651" s="18"/>
      <c r="F651" s="17"/>
      <c r="G651" s="20"/>
      <c r="H651" s="17"/>
      <c r="I651" s="17"/>
      <c r="J651" s="26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</row>
    <row r="652" spans="2:136" ht="15">
      <c r="B652" s="18"/>
      <c r="C652" s="18"/>
      <c r="D652" s="19"/>
      <c r="E652" s="18"/>
      <c r="F652" s="17"/>
      <c r="G652" s="20"/>
      <c r="H652" s="17"/>
      <c r="I652" s="17"/>
      <c r="J652" s="26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</row>
    <row r="653" spans="2:136" ht="15">
      <c r="B653" s="18"/>
      <c r="C653" s="18"/>
      <c r="D653" s="19"/>
      <c r="E653" s="18"/>
      <c r="F653" s="17"/>
      <c r="G653" s="20"/>
      <c r="H653" s="17"/>
      <c r="I653" s="17"/>
      <c r="J653" s="26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</row>
    <row r="654" spans="2:136" ht="15">
      <c r="B654" s="18"/>
      <c r="C654" s="18"/>
      <c r="D654" s="19"/>
      <c r="E654" s="18"/>
      <c r="F654" s="17"/>
      <c r="G654" s="20"/>
      <c r="H654" s="17"/>
      <c r="I654" s="17"/>
      <c r="J654" s="26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</row>
    <row r="655" spans="2:136" ht="15">
      <c r="B655" s="18"/>
      <c r="C655" s="18"/>
      <c r="D655" s="19"/>
      <c r="E655" s="18"/>
      <c r="F655" s="17"/>
      <c r="G655" s="20"/>
      <c r="H655" s="17"/>
      <c r="I655" s="17"/>
      <c r="J655" s="26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</row>
    <row r="656" spans="2:136" ht="15">
      <c r="B656" s="18"/>
      <c r="C656" s="18"/>
      <c r="D656" s="19"/>
      <c r="E656" s="18"/>
      <c r="F656" s="17"/>
      <c r="G656" s="20"/>
      <c r="H656" s="17"/>
      <c r="I656" s="17"/>
      <c r="J656" s="26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</row>
    <row r="657" spans="2:136" ht="15">
      <c r="B657" s="18"/>
      <c r="C657" s="18"/>
      <c r="D657" s="19"/>
      <c r="E657" s="18"/>
      <c r="F657" s="17"/>
      <c r="G657" s="20"/>
      <c r="H657" s="17"/>
      <c r="I657" s="17"/>
      <c r="J657" s="26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</row>
    <row r="658" spans="2:136" ht="15">
      <c r="B658" s="18"/>
      <c r="C658" s="18"/>
      <c r="D658" s="19"/>
      <c r="E658" s="18"/>
      <c r="F658" s="17"/>
      <c r="G658" s="20"/>
      <c r="H658" s="17"/>
      <c r="I658" s="17"/>
      <c r="J658" s="26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</row>
    <row r="659" spans="2:136" ht="15">
      <c r="B659" s="18"/>
      <c r="C659" s="18"/>
      <c r="D659" s="19"/>
      <c r="E659" s="18"/>
      <c r="F659" s="17"/>
      <c r="G659" s="20"/>
      <c r="H659" s="17"/>
      <c r="I659" s="17"/>
      <c r="J659" s="26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</row>
    <row r="660" spans="2:136" ht="15">
      <c r="B660" s="18"/>
      <c r="C660" s="18"/>
      <c r="D660" s="19"/>
      <c r="E660" s="18"/>
      <c r="F660" s="17"/>
      <c r="G660" s="20"/>
      <c r="H660" s="17"/>
      <c r="I660" s="17"/>
      <c r="J660" s="26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</row>
    <row r="661" spans="2:136" ht="15">
      <c r="B661" s="17"/>
      <c r="C661" s="17"/>
      <c r="D661" s="20"/>
      <c r="E661" s="17"/>
      <c r="F661" s="17"/>
      <c r="G661" s="20"/>
      <c r="H661" s="17"/>
      <c r="I661" s="17"/>
      <c r="J661" s="26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</row>
    <row r="662" spans="2:136" ht="15">
      <c r="B662" s="17"/>
      <c r="C662" s="17"/>
      <c r="D662" s="20"/>
      <c r="E662" s="17"/>
      <c r="F662" s="17"/>
      <c r="G662" s="20"/>
      <c r="H662" s="17"/>
      <c r="I662" s="17"/>
      <c r="J662" s="26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</row>
    <row r="663" spans="2:136" ht="15">
      <c r="B663" s="17"/>
      <c r="C663" s="17"/>
      <c r="D663" s="20"/>
      <c r="E663" s="17"/>
      <c r="F663" s="17"/>
      <c r="G663" s="20"/>
      <c r="H663" s="17"/>
      <c r="I663" s="17"/>
      <c r="J663" s="26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</row>
    <row r="664" spans="2:136" ht="15">
      <c r="B664" s="17"/>
      <c r="C664" s="17"/>
      <c r="D664" s="20"/>
      <c r="E664" s="17"/>
      <c r="F664" s="17"/>
      <c r="G664" s="20"/>
      <c r="H664" s="17"/>
      <c r="I664" s="17"/>
      <c r="J664" s="26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</row>
    <row r="665" spans="2:136" ht="15">
      <c r="B665" s="17"/>
      <c r="C665" s="17"/>
      <c r="D665" s="20"/>
      <c r="E665" s="17"/>
      <c r="F665" s="17"/>
      <c r="G665" s="20"/>
      <c r="H665" s="17"/>
      <c r="I665" s="17"/>
      <c r="J665" s="26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</row>
    <row r="666" spans="2:136" ht="15">
      <c r="B666" s="17"/>
      <c r="C666" s="17"/>
      <c r="D666" s="20"/>
      <c r="E666" s="17"/>
      <c r="F666" s="17"/>
      <c r="G666" s="20"/>
      <c r="H666" s="17"/>
      <c r="I666" s="17"/>
      <c r="J666" s="26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</row>
    <row r="667" spans="2:136" ht="15">
      <c r="B667" s="17"/>
      <c r="C667" s="17"/>
      <c r="D667" s="20"/>
      <c r="E667" s="17"/>
      <c r="F667" s="17"/>
      <c r="G667" s="20"/>
      <c r="H667" s="17"/>
      <c r="I667" s="17"/>
      <c r="J667" s="26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</row>
    <row r="668" spans="2:136" ht="15">
      <c r="B668" s="17"/>
      <c r="C668" s="17"/>
      <c r="D668" s="20"/>
      <c r="E668" s="17"/>
      <c r="F668" s="17"/>
      <c r="G668" s="20"/>
      <c r="H668" s="17"/>
      <c r="I668" s="17"/>
      <c r="J668" s="26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</row>
    <row r="669" spans="2:136" ht="15">
      <c r="B669" s="17"/>
      <c r="C669" s="17"/>
      <c r="D669" s="20"/>
      <c r="E669" s="17"/>
      <c r="F669" s="17"/>
      <c r="G669" s="20"/>
      <c r="H669" s="17"/>
      <c r="I669" s="17"/>
      <c r="J669" s="26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</row>
    <row r="670" spans="2:136" ht="15">
      <c r="B670" s="17"/>
      <c r="C670" s="17"/>
      <c r="D670" s="20"/>
      <c r="E670" s="17"/>
      <c r="F670" s="17"/>
      <c r="G670" s="20"/>
      <c r="H670" s="17"/>
      <c r="I670" s="17"/>
      <c r="J670" s="26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</row>
    <row r="671" spans="2:136" ht="15">
      <c r="B671" s="17"/>
      <c r="C671" s="17"/>
      <c r="D671" s="20"/>
      <c r="E671" s="17"/>
      <c r="F671" s="17"/>
      <c r="G671" s="20"/>
      <c r="H671" s="17"/>
      <c r="I671" s="17"/>
      <c r="J671" s="26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</row>
    <row r="672" spans="2:136" ht="15">
      <c r="B672" s="17"/>
      <c r="C672" s="17"/>
      <c r="D672" s="20"/>
      <c r="E672" s="17"/>
      <c r="F672" s="17"/>
      <c r="G672" s="20"/>
      <c r="H672" s="17"/>
      <c r="I672" s="17"/>
      <c r="J672" s="26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</row>
    <row r="673" spans="2:136" ht="15">
      <c r="B673" s="17"/>
      <c r="C673" s="17"/>
      <c r="D673" s="20"/>
      <c r="E673" s="17"/>
      <c r="F673" s="17"/>
      <c r="G673" s="20"/>
      <c r="H673" s="17"/>
      <c r="I673" s="17"/>
      <c r="J673" s="26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</row>
    <row r="674" spans="2:136" ht="15">
      <c r="B674" s="17"/>
      <c r="C674" s="17"/>
      <c r="D674" s="20"/>
      <c r="E674" s="17"/>
      <c r="F674" s="17"/>
      <c r="G674" s="20"/>
      <c r="H674" s="17"/>
      <c r="I674" s="17"/>
      <c r="J674" s="26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</row>
    <row r="675" spans="2:136" ht="15">
      <c r="B675" s="17"/>
      <c r="C675" s="17"/>
      <c r="D675" s="20"/>
      <c r="E675" s="17"/>
      <c r="F675" s="17"/>
      <c r="G675" s="20"/>
      <c r="H675" s="17"/>
      <c r="I675" s="17"/>
      <c r="J675" s="26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</row>
    <row r="676" spans="2:136" ht="15">
      <c r="B676" s="17"/>
      <c r="C676" s="17"/>
      <c r="D676" s="20"/>
      <c r="E676" s="17"/>
      <c r="F676" s="17"/>
      <c r="G676" s="20"/>
      <c r="H676" s="17"/>
      <c r="I676" s="17"/>
      <c r="J676" s="26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</row>
    <row r="677" spans="2:136" ht="15">
      <c r="B677" s="17"/>
      <c r="C677" s="17"/>
      <c r="D677" s="20"/>
      <c r="E677" s="17"/>
      <c r="F677" s="17"/>
      <c r="G677" s="20"/>
      <c r="H677" s="17"/>
      <c r="I677" s="17"/>
      <c r="J677" s="26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</row>
    <row r="678" spans="2:136" ht="15">
      <c r="B678" s="17"/>
      <c r="C678" s="17"/>
      <c r="D678" s="20"/>
      <c r="E678" s="17"/>
      <c r="F678" s="17"/>
      <c r="G678" s="20"/>
      <c r="H678" s="17"/>
      <c r="I678" s="17"/>
      <c r="J678" s="26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</row>
    <row r="679" spans="2:136" ht="15">
      <c r="B679" s="17"/>
      <c r="C679" s="17"/>
      <c r="D679" s="20"/>
      <c r="E679" s="17"/>
      <c r="F679" s="17"/>
      <c r="G679" s="20"/>
      <c r="H679" s="17"/>
      <c r="I679" s="17"/>
      <c r="J679" s="26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</row>
    <row r="680" spans="2:136" ht="15">
      <c r="B680" s="17"/>
      <c r="C680" s="17"/>
      <c r="D680" s="20"/>
      <c r="E680" s="17"/>
      <c r="F680" s="17"/>
      <c r="G680" s="20"/>
      <c r="H680" s="17"/>
      <c r="I680" s="17"/>
      <c r="J680" s="26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</row>
    <row r="681" spans="2:136" ht="15">
      <c r="B681" s="17"/>
      <c r="C681" s="17"/>
      <c r="D681" s="20"/>
      <c r="E681" s="17"/>
      <c r="F681" s="17"/>
      <c r="G681" s="20"/>
      <c r="H681" s="17"/>
      <c r="I681" s="17"/>
      <c r="J681" s="26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</row>
    <row r="682" spans="2:136" ht="15">
      <c r="B682" s="17"/>
      <c r="C682" s="17"/>
      <c r="D682" s="20"/>
      <c r="E682" s="17"/>
      <c r="F682" s="17"/>
      <c r="G682" s="20"/>
      <c r="H682" s="17"/>
      <c r="I682" s="17"/>
      <c r="J682" s="26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</row>
    <row r="683" spans="2:136" ht="15">
      <c r="B683" s="17"/>
      <c r="C683" s="17"/>
      <c r="D683" s="20"/>
      <c r="E683" s="17"/>
      <c r="F683" s="17"/>
      <c r="G683" s="20"/>
      <c r="H683" s="17"/>
      <c r="I683" s="17"/>
      <c r="J683" s="26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</row>
    <row r="684" spans="2:136" ht="15">
      <c r="B684" s="17"/>
      <c r="C684" s="17"/>
      <c r="D684" s="20"/>
      <c r="E684" s="17"/>
      <c r="F684" s="17"/>
      <c r="G684" s="20"/>
      <c r="H684" s="17"/>
      <c r="I684" s="17"/>
      <c r="J684" s="26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</row>
    <row r="685" spans="2:136" ht="15">
      <c r="B685" s="17"/>
      <c r="C685" s="17"/>
      <c r="D685" s="20"/>
      <c r="E685" s="17"/>
      <c r="F685" s="17"/>
      <c r="G685" s="20"/>
      <c r="H685" s="17"/>
      <c r="I685" s="17"/>
      <c r="J685" s="26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</row>
    <row r="686" spans="2:136" ht="15">
      <c r="B686" s="17"/>
      <c r="C686" s="17"/>
      <c r="D686" s="20"/>
      <c r="E686" s="17"/>
      <c r="F686" s="17"/>
      <c r="G686" s="20"/>
      <c r="H686" s="17"/>
      <c r="I686" s="17"/>
      <c r="J686" s="26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</row>
    <row r="687" spans="2:136" ht="15">
      <c r="B687" s="17"/>
      <c r="C687" s="17"/>
      <c r="D687" s="20"/>
      <c r="E687" s="17"/>
      <c r="F687" s="17"/>
      <c r="G687" s="20"/>
      <c r="H687" s="17"/>
      <c r="I687" s="17"/>
      <c r="J687" s="26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</row>
    <row r="688" spans="2:136" ht="15">
      <c r="B688" s="17"/>
      <c r="C688" s="17"/>
      <c r="D688" s="20"/>
      <c r="E688" s="17"/>
      <c r="F688" s="17"/>
      <c r="G688" s="20"/>
      <c r="H688" s="17"/>
      <c r="I688" s="17"/>
      <c r="J688" s="26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</row>
    <row r="689" spans="2:136" ht="15">
      <c r="B689" s="17"/>
      <c r="C689" s="17"/>
      <c r="D689" s="20"/>
      <c r="E689" s="17"/>
      <c r="F689" s="17"/>
      <c r="G689" s="20"/>
      <c r="H689" s="17"/>
      <c r="I689" s="17"/>
      <c r="J689" s="26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</row>
    <row r="690" spans="2:136" ht="15">
      <c r="B690" s="17"/>
      <c r="C690" s="17"/>
      <c r="D690" s="20"/>
      <c r="E690" s="17"/>
      <c r="F690" s="17"/>
      <c r="G690" s="20"/>
      <c r="H690" s="17"/>
      <c r="I690" s="17"/>
      <c r="J690" s="26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</row>
    <row r="691" spans="2:136" ht="15">
      <c r="B691" s="17"/>
      <c r="C691" s="17"/>
      <c r="D691" s="20"/>
      <c r="E691" s="17"/>
      <c r="F691" s="17"/>
      <c r="G691" s="20"/>
      <c r="H691" s="17"/>
      <c r="I691" s="17"/>
      <c r="J691" s="26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</row>
    <row r="692" spans="2:136" ht="15">
      <c r="B692" s="17"/>
      <c r="C692" s="17"/>
      <c r="D692" s="20"/>
      <c r="E692" s="17"/>
      <c r="F692" s="17"/>
      <c r="G692" s="20"/>
      <c r="H692" s="17"/>
      <c r="I692" s="17"/>
      <c r="J692" s="26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</row>
    <row r="693" spans="2:136" ht="15">
      <c r="B693" s="17"/>
      <c r="C693" s="17"/>
      <c r="D693" s="20"/>
      <c r="E693" s="17"/>
      <c r="F693" s="17"/>
      <c r="G693" s="20"/>
      <c r="H693" s="17"/>
      <c r="I693" s="17"/>
      <c r="J693" s="26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</row>
    <row r="694" spans="2:136" ht="15">
      <c r="B694" s="17"/>
      <c r="C694" s="17"/>
      <c r="D694" s="20"/>
      <c r="E694" s="17"/>
      <c r="F694" s="17"/>
      <c r="G694" s="20"/>
      <c r="H694" s="17"/>
      <c r="I694" s="17"/>
      <c r="J694" s="26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</row>
    <row r="695" spans="2:136" ht="15">
      <c r="B695" s="17"/>
      <c r="C695" s="17"/>
      <c r="D695" s="20"/>
      <c r="E695" s="17"/>
      <c r="F695" s="17"/>
      <c r="G695" s="20"/>
      <c r="H695" s="17"/>
      <c r="I695" s="17"/>
      <c r="J695" s="26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</row>
    <row r="696" spans="2:136" ht="15">
      <c r="B696" s="17"/>
      <c r="C696" s="17"/>
      <c r="D696" s="20"/>
      <c r="E696" s="17"/>
      <c r="F696" s="17"/>
      <c r="G696" s="20"/>
      <c r="H696" s="17"/>
      <c r="I696" s="17"/>
      <c r="J696" s="26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</row>
    <row r="697" spans="2:136" ht="15">
      <c r="B697" s="17"/>
      <c r="C697" s="17"/>
      <c r="D697" s="20"/>
      <c r="E697" s="17"/>
      <c r="F697" s="17"/>
      <c r="G697" s="20"/>
      <c r="H697" s="17"/>
      <c r="I697" s="17"/>
      <c r="J697" s="26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</row>
    <row r="698" spans="2:136" ht="15">
      <c r="B698" s="17"/>
      <c r="C698" s="17"/>
      <c r="D698" s="20"/>
      <c r="E698" s="17"/>
      <c r="F698" s="17"/>
      <c r="G698" s="20"/>
      <c r="H698" s="17"/>
      <c r="I698" s="17"/>
      <c r="J698" s="26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</row>
    <row r="699" spans="2:136" ht="15">
      <c r="B699" s="17"/>
      <c r="C699" s="17"/>
      <c r="D699" s="20"/>
      <c r="E699" s="17"/>
      <c r="F699" s="17"/>
      <c r="G699" s="20"/>
      <c r="H699" s="17"/>
      <c r="I699" s="17"/>
      <c r="J699" s="26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</row>
    <row r="700" spans="2:136" ht="15">
      <c r="B700" s="17"/>
      <c r="C700" s="17"/>
      <c r="D700" s="20"/>
      <c r="E700" s="17"/>
      <c r="F700" s="17"/>
      <c r="G700" s="20"/>
      <c r="H700" s="17"/>
      <c r="I700" s="17"/>
      <c r="J700" s="26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</row>
    <row r="701" spans="2:136" ht="15">
      <c r="B701" s="17"/>
      <c r="C701" s="17"/>
      <c r="D701" s="20"/>
      <c r="E701" s="17"/>
      <c r="F701" s="17"/>
      <c r="G701" s="20"/>
      <c r="H701" s="17"/>
      <c r="I701" s="17"/>
      <c r="J701" s="26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</row>
    <row r="702" spans="2:136" ht="15">
      <c r="B702" s="17"/>
      <c r="C702" s="17"/>
      <c r="D702" s="20"/>
      <c r="E702" s="17"/>
      <c r="F702" s="17"/>
      <c r="G702" s="20"/>
      <c r="H702" s="17"/>
      <c r="I702" s="17"/>
      <c r="J702" s="26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</row>
    <row r="703" spans="2:136" ht="15">
      <c r="B703" s="17"/>
      <c r="C703" s="17"/>
      <c r="D703" s="20"/>
      <c r="E703" s="17"/>
      <c r="F703" s="17"/>
      <c r="G703" s="20"/>
      <c r="H703" s="17"/>
      <c r="I703" s="17"/>
      <c r="J703" s="26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</row>
    <row r="704" spans="2:136" ht="15">
      <c r="B704" s="17"/>
      <c r="C704" s="17"/>
      <c r="D704" s="20"/>
      <c r="E704" s="17"/>
      <c r="F704" s="17"/>
      <c r="G704" s="20"/>
      <c r="H704" s="17"/>
      <c r="I704" s="17"/>
      <c r="J704" s="26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</row>
    <row r="705" spans="2:136" ht="15">
      <c r="B705" s="17"/>
      <c r="C705" s="17"/>
      <c r="D705" s="20"/>
      <c r="E705" s="17"/>
      <c r="F705" s="17"/>
      <c r="G705" s="20"/>
      <c r="H705" s="17"/>
      <c r="I705" s="17"/>
      <c r="J705" s="26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</row>
    <row r="706" spans="2:136" ht="15">
      <c r="B706" s="17"/>
      <c r="C706" s="17"/>
      <c r="D706" s="20"/>
      <c r="E706" s="17"/>
      <c r="F706" s="17"/>
      <c r="G706" s="20"/>
      <c r="H706" s="17"/>
      <c r="I706" s="17"/>
      <c r="J706" s="26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</row>
    <row r="707" spans="2:136" ht="15">
      <c r="B707" s="17"/>
      <c r="C707" s="17"/>
      <c r="D707" s="20"/>
      <c r="E707" s="17"/>
      <c r="F707" s="17"/>
      <c r="G707" s="20"/>
      <c r="H707" s="17"/>
      <c r="I707" s="17"/>
      <c r="J707" s="26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</row>
    <row r="708" spans="2:136" ht="15">
      <c r="B708" s="17"/>
      <c r="C708" s="17"/>
      <c r="D708" s="20"/>
      <c r="E708" s="17"/>
      <c r="F708" s="17"/>
      <c r="G708" s="20"/>
      <c r="H708" s="17"/>
      <c r="I708" s="17"/>
      <c r="J708" s="26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</row>
    <row r="709" spans="2:136" ht="15">
      <c r="B709" s="17"/>
      <c r="C709" s="17"/>
      <c r="D709" s="20"/>
      <c r="E709" s="17"/>
      <c r="F709" s="17"/>
      <c r="G709" s="20"/>
      <c r="H709" s="17"/>
      <c r="I709" s="17"/>
      <c r="J709" s="26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</row>
    <row r="710" spans="2:136" ht="15">
      <c r="B710" s="17"/>
      <c r="C710" s="17"/>
      <c r="D710" s="20"/>
      <c r="E710" s="17"/>
      <c r="F710" s="17"/>
      <c r="G710" s="20"/>
      <c r="H710" s="17"/>
      <c r="I710" s="17"/>
      <c r="J710" s="26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</row>
    <row r="711" spans="2:136" ht="15">
      <c r="B711" s="17"/>
      <c r="C711" s="17"/>
      <c r="D711" s="20"/>
      <c r="E711" s="17"/>
      <c r="F711" s="17"/>
      <c r="G711" s="20"/>
      <c r="H711" s="17"/>
      <c r="I711" s="17"/>
      <c r="J711" s="26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</row>
    <row r="712" spans="2:136" ht="15">
      <c r="B712" s="17"/>
      <c r="C712" s="17"/>
      <c r="D712" s="20"/>
      <c r="E712" s="17"/>
      <c r="F712" s="17"/>
      <c r="G712" s="20"/>
      <c r="H712" s="17"/>
      <c r="I712" s="17"/>
      <c r="J712" s="26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</row>
    <row r="713" spans="2:136" ht="15">
      <c r="B713" s="17"/>
      <c r="C713" s="17"/>
      <c r="D713" s="20"/>
      <c r="E713" s="17"/>
      <c r="F713" s="17"/>
      <c r="G713" s="20"/>
      <c r="H713" s="17"/>
      <c r="I713" s="17"/>
      <c r="J713" s="26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</row>
    <row r="714" spans="2:136" ht="15">
      <c r="B714" s="17"/>
      <c r="C714" s="17"/>
      <c r="D714" s="20"/>
      <c r="E714" s="17"/>
      <c r="F714" s="17"/>
      <c r="G714" s="20"/>
      <c r="H714" s="17"/>
      <c r="I714" s="17"/>
      <c r="J714" s="26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</row>
    <row r="715" spans="2:136" ht="15">
      <c r="B715" s="17"/>
      <c r="C715" s="17"/>
      <c r="D715" s="20"/>
      <c r="E715" s="17"/>
      <c r="F715" s="17"/>
      <c r="G715" s="20"/>
      <c r="H715" s="17"/>
      <c r="I715" s="17"/>
      <c r="J715" s="26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</row>
    <row r="716" spans="2:136" ht="15">
      <c r="B716" s="17"/>
      <c r="C716" s="17"/>
      <c r="D716" s="20"/>
      <c r="E716" s="17"/>
      <c r="F716" s="17"/>
      <c r="G716" s="20"/>
      <c r="H716" s="17"/>
      <c r="I716" s="17"/>
      <c r="J716" s="26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</row>
    <row r="717" spans="2:136" ht="15">
      <c r="B717" s="17"/>
      <c r="C717" s="17"/>
      <c r="D717" s="20"/>
      <c r="E717" s="17"/>
      <c r="F717" s="17"/>
      <c r="G717" s="20"/>
      <c r="H717" s="17"/>
      <c r="I717" s="17"/>
      <c r="J717" s="26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</row>
    <row r="718" spans="2:136" ht="15">
      <c r="B718" s="17"/>
      <c r="C718" s="17"/>
      <c r="D718" s="20"/>
      <c r="E718" s="17"/>
      <c r="F718" s="17"/>
      <c r="G718" s="20"/>
      <c r="H718" s="17"/>
      <c r="I718" s="17"/>
      <c r="J718" s="26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</row>
    <row r="719" spans="2:136" ht="15">
      <c r="B719" s="17"/>
      <c r="C719" s="17"/>
      <c r="D719" s="20"/>
      <c r="E719" s="17"/>
      <c r="F719" s="17"/>
      <c r="G719" s="20"/>
      <c r="H719" s="17"/>
      <c r="I719" s="17"/>
      <c r="J719" s="26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</row>
    <row r="720" spans="2:136" ht="15">
      <c r="B720" s="17"/>
      <c r="C720" s="17"/>
      <c r="D720" s="20"/>
      <c r="E720" s="17"/>
      <c r="F720" s="17"/>
      <c r="G720" s="20"/>
      <c r="H720" s="17"/>
      <c r="I720" s="17"/>
      <c r="J720" s="26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</row>
    <row r="721" spans="2:136" ht="15">
      <c r="B721" s="17"/>
      <c r="C721" s="17"/>
      <c r="D721" s="20"/>
      <c r="E721" s="17"/>
      <c r="F721" s="17"/>
      <c r="G721" s="20"/>
      <c r="H721" s="17"/>
      <c r="I721" s="17"/>
      <c r="J721" s="26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</row>
    <row r="722" spans="2:136" ht="15">
      <c r="B722" s="17"/>
      <c r="C722" s="17"/>
      <c r="D722" s="20"/>
      <c r="E722" s="17"/>
      <c r="F722" s="17"/>
      <c r="G722" s="20"/>
      <c r="H722" s="17"/>
      <c r="I722" s="17"/>
      <c r="J722" s="26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</row>
    <row r="723" spans="2:136" ht="15">
      <c r="B723" s="17"/>
      <c r="C723" s="17"/>
      <c r="D723" s="20"/>
      <c r="E723" s="17"/>
      <c r="F723" s="17"/>
      <c r="G723" s="20"/>
      <c r="H723" s="17"/>
      <c r="I723" s="17"/>
      <c r="J723" s="26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</row>
    <row r="724" spans="2:136" ht="15">
      <c r="B724" s="17"/>
      <c r="C724" s="17"/>
      <c r="D724" s="20"/>
      <c r="E724" s="17"/>
      <c r="F724" s="17"/>
      <c r="G724" s="20"/>
      <c r="H724" s="17"/>
      <c r="I724" s="17"/>
      <c r="J724" s="26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</row>
    <row r="725" spans="2:136" ht="15">
      <c r="B725" s="17"/>
      <c r="C725" s="17"/>
      <c r="D725" s="20"/>
      <c r="E725" s="17"/>
      <c r="F725" s="17"/>
      <c r="G725" s="20"/>
      <c r="H725" s="17"/>
      <c r="I725" s="17"/>
      <c r="J725" s="26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</row>
    <row r="726" spans="2:136" ht="15">
      <c r="B726" s="17"/>
      <c r="C726" s="17"/>
      <c r="D726" s="20"/>
      <c r="E726" s="17"/>
      <c r="F726" s="17"/>
      <c r="G726" s="20"/>
      <c r="H726" s="17"/>
      <c r="I726" s="17"/>
      <c r="J726" s="26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</row>
    <row r="727" spans="2:136" ht="15">
      <c r="B727" s="17"/>
      <c r="C727" s="17"/>
      <c r="D727" s="20"/>
      <c r="E727" s="17"/>
      <c r="F727" s="17"/>
      <c r="G727" s="20"/>
      <c r="H727" s="17"/>
      <c r="I727" s="17"/>
      <c r="J727" s="26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</row>
    <row r="728" spans="2:136" ht="15">
      <c r="B728" s="17"/>
      <c r="C728" s="17"/>
      <c r="D728" s="20"/>
      <c r="E728" s="17"/>
      <c r="F728" s="17"/>
      <c r="G728" s="20"/>
      <c r="H728" s="17"/>
      <c r="I728" s="17"/>
      <c r="J728" s="26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</row>
    <row r="729" spans="2:136" ht="15">
      <c r="B729" s="17"/>
      <c r="C729" s="17"/>
      <c r="D729" s="20"/>
      <c r="E729" s="17"/>
      <c r="F729" s="17"/>
      <c r="G729" s="20"/>
      <c r="H729" s="17"/>
      <c r="I729" s="17"/>
      <c r="J729" s="26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</row>
    <row r="730" spans="2:136" ht="15">
      <c r="B730" s="17"/>
      <c r="C730" s="17"/>
      <c r="D730" s="20"/>
      <c r="E730" s="17"/>
      <c r="F730" s="17"/>
      <c r="G730" s="20"/>
      <c r="H730" s="17"/>
      <c r="I730" s="17"/>
      <c r="J730" s="26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</row>
    <row r="731" spans="2:136" ht="15">
      <c r="B731" s="17"/>
      <c r="C731" s="17"/>
      <c r="D731" s="20"/>
      <c r="E731" s="17"/>
      <c r="F731" s="17"/>
      <c r="G731" s="20"/>
      <c r="H731" s="17"/>
      <c r="I731" s="17"/>
      <c r="J731" s="26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</row>
    <row r="732" spans="2:136" ht="15">
      <c r="B732" s="17"/>
      <c r="C732" s="17"/>
      <c r="D732" s="20"/>
      <c r="E732" s="17"/>
      <c r="F732" s="17"/>
      <c r="G732" s="20"/>
      <c r="H732" s="17"/>
      <c r="I732" s="17"/>
      <c r="J732" s="26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</row>
    <row r="733" spans="2:136" ht="15">
      <c r="B733" s="17"/>
      <c r="C733" s="17"/>
      <c r="D733" s="20"/>
      <c r="E733" s="17"/>
      <c r="F733" s="17"/>
      <c r="G733" s="20"/>
      <c r="H733" s="17"/>
      <c r="I733" s="17"/>
      <c r="J733" s="26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</row>
    <row r="734" spans="2:136" ht="15">
      <c r="B734" s="17"/>
      <c r="C734" s="17"/>
      <c r="D734" s="20"/>
      <c r="E734" s="17"/>
      <c r="F734" s="17"/>
      <c r="G734" s="20"/>
      <c r="H734" s="17"/>
      <c r="I734" s="17"/>
      <c r="J734" s="26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</row>
    <row r="735" spans="2:136" ht="15">
      <c r="B735" s="17"/>
      <c r="C735" s="17"/>
      <c r="D735" s="20"/>
      <c r="E735" s="17"/>
      <c r="F735" s="17"/>
      <c r="G735" s="20"/>
      <c r="H735" s="17"/>
      <c r="I735" s="17"/>
      <c r="J735" s="26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</row>
    <row r="736" spans="2:136" ht="15">
      <c r="B736" s="17"/>
      <c r="C736" s="17"/>
      <c r="D736" s="20"/>
      <c r="E736" s="17"/>
      <c r="F736" s="17"/>
      <c r="G736" s="20"/>
      <c r="H736" s="17"/>
      <c r="I736" s="17"/>
      <c r="J736" s="26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</row>
    <row r="737" spans="2:136" ht="15">
      <c r="B737" s="17"/>
      <c r="C737" s="17"/>
      <c r="D737" s="20"/>
      <c r="E737" s="17"/>
      <c r="F737" s="17"/>
      <c r="G737" s="20"/>
      <c r="H737" s="17"/>
      <c r="I737" s="17"/>
      <c r="J737" s="26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</row>
    <row r="738" spans="2:136" ht="15">
      <c r="B738" s="17"/>
      <c r="C738" s="17"/>
      <c r="D738" s="20"/>
      <c r="E738" s="17"/>
      <c r="F738" s="17"/>
      <c r="G738" s="20"/>
      <c r="H738" s="17"/>
      <c r="I738" s="17"/>
      <c r="J738" s="26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</row>
    <row r="739" spans="2:136" ht="15">
      <c r="B739" s="17"/>
      <c r="C739" s="17"/>
      <c r="D739" s="20"/>
      <c r="E739" s="17"/>
      <c r="F739" s="17"/>
      <c r="G739" s="20"/>
      <c r="H739" s="17"/>
      <c r="I739" s="17"/>
      <c r="J739" s="26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</row>
    <row r="740" spans="2:136" ht="15">
      <c r="B740" s="17"/>
      <c r="C740" s="17"/>
      <c r="D740" s="20"/>
      <c r="E740" s="17"/>
      <c r="F740" s="17"/>
      <c r="G740" s="20"/>
      <c r="H740" s="17"/>
      <c r="I740" s="17"/>
      <c r="J740" s="26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</row>
    <row r="741" spans="2:136" ht="15">
      <c r="B741" s="17"/>
      <c r="C741" s="17"/>
      <c r="D741" s="20"/>
      <c r="E741" s="17"/>
      <c r="F741" s="17"/>
      <c r="G741" s="20"/>
      <c r="H741" s="17"/>
      <c r="I741" s="17"/>
      <c r="J741" s="26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</row>
    <row r="742" spans="2:136" ht="15">
      <c r="B742" s="17"/>
      <c r="C742" s="17"/>
      <c r="D742" s="20"/>
      <c r="E742" s="17"/>
      <c r="F742" s="17"/>
      <c r="G742" s="20"/>
      <c r="H742" s="17"/>
      <c r="I742" s="17"/>
      <c r="J742" s="26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</row>
    <row r="743" spans="2:136" ht="15">
      <c r="B743" s="17"/>
      <c r="C743" s="17"/>
      <c r="D743" s="20"/>
      <c r="E743" s="17"/>
      <c r="F743" s="17"/>
      <c r="G743" s="20"/>
      <c r="H743" s="17"/>
      <c r="I743" s="17"/>
      <c r="J743" s="26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</row>
    <row r="744" spans="2:136" ht="15">
      <c r="B744" s="17"/>
      <c r="C744" s="17"/>
      <c r="D744" s="20"/>
      <c r="E744" s="17"/>
      <c r="F744" s="17"/>
      <c r="G744" s="20"/>
      <c r="H744" s="17"/>
      <c r="I744" s="17"/>
      <c r="J744" s="26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</row>
    <row r="745" spans="2:136" ht="15">
      <c r="B745" s="17"/>
      <c r="C745" s="17"/>
      <c r="D745" s="20"/>
      <c r="E745" s="17"/>
      <c r="F745" s="17"/>
      <c r="G745" s="20"/>
      <c r="H745" s="17"/>
      <c r="I745" s="17"/>
      <c r="J745" s="26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</row>
    <row r="746" spans="2:136" ht="15">
      <c r="B746" s="17"/>
      <c r="C746" s="17"/>
      <c r="D746" s="20"/>
      <c r="E746" s="17"/>
      <c r="F746" s="17"/>
      <c r="G746" s="20"/>
      <c r="H746" s="17"/>
      <c r="I746" s="17"/>
      <c r="J746" s="26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</row>
    <row r="747" spans="2:136" ht="15">
      <c r="B747" s="17"/>
      <c r="C747" s="17"/>
      <c r="D747" s="20"/>
      <c r="E747" s="17"/>
      <c r="F747" s="17"/>
      <c r="G747" s="20"/>
      <c r="H747" s="17"/>
      <c r="I747" s="17"/>
      <c r="J747" s="26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</row>
    <row r="748" spans="2:136" ht="15">
      <c r="B748" s="17"/>
      <c r="C748" s="17"/>
      <c r="D748" s="20"/>
      <c r="E748" s="17"/>
      <c r="F748" s="17"/>
      <c r="G748" s="20"/>
      <c r="H748" s="17"/>
      <c r="I748" s="17"/>
      <c r="J748" s="26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</row>
    <row r="749" spans="2:136" ht="15">
      <c r="B749" s="17"/>
      <c r="C749" s="17"/>
      <c r="D749" s="20"/>
      <c r="E749" s="17"/>
      <c r="F749" s="17"/>
      <c r="G749" s="20"/>
      <c r="H749" s="17"/>
      <c r="I749" s="17"/>
      <c r="J749" s="26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</row>
    <row r="750" spans="2:136" ht="15">
      <c r="B750" s="17"/>
      <c r="C750" s="17"/>
      <c r="D750" s="20"/>
      <c r="E750" s="17"/>
      <c r="F750" s="17"/>
      <c r="G750" s="20"/>
      <c r="H750" s="17"/>
      <c r="I750" s="17"/>
      <c r="J750" s="26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</row>
    <row r="751" spans="2:136" ht="15">
      <c r="B751" s="17"/>
      <c r="C751" s="17"/>
      <c r="D751" s="20"/>
      <c r="E751" s="17"/>
      <c r="F751" s="17"/>
      <c r="G751" s="20"/>
      <c r="H751" s="17"/>
      <c r="I751" s="17"/>
      <c r="J751" s="26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</row>
    <row r="752" spans="2:136" ht="15">
      <c r="B752" s="17"/>
      <c r="C752" s="17"/>
      <c r="D752" s="20"/>
      <c r="E752" s="17"/>
      <c r="F752" s="17"/>
      <c r="G752" s="20"/>
      <c r="H752" s="17"/>
      <c r="I752" s="17"/>
      <c r="J752" s="26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</row>
    <row r="753" spans="2:136" ht="15">
      <c r="B753" s="17"/>
      <c r="C753" s="17"/>
      <c r="D753" s="20"/>
      <c r="E753" s="17"/>
      <c r="F753" s="17"/>
      <c r="G753" s="20"/>
      <c r="H753" s="17"/>
      <c r="I753" s="17"/>
      <c r="J753" s="26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</row>
    <row r="754" spans="2:136" ht="15">
      <c r="B754" s="17"/>
      <c r="C754" s="17"/>
      <c r="D754" s="20"/>
      <c r="E754" s="17"/>
      <c r="F754" s="17"/>
      <c r="G754" s="20"/>
      <c r="H754" s="17"/>
      <c r="I754" s="17"/>
      <c r="J754" s="26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</row>
    <row r="755" spans="2:136" ht="15">
      <c r="B755" s="17"/>
      <c r="C755" s="17"/>
      <c r="D755" s="20"/>
      <c r="E755" s="17"/>
      <c r="F755" s="17"/>
      <c r="G755" s="20"/>
      <c r="H755" s="17"/>
      <c r="I755" s="17"/>
      <c r="J755" s="26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</row>
    <row r="756" spans="2:136" ht="15">
      <c r="B756" s="17"/>
      <c r="C756" s="17"/>
      <c r="D756" s="20"/>
      <c r="E756" s="17"/>
      <c r="F756" s="17"/>
      <c r="G756" s="20"/>
      <c r="H756" s="17"/>
      <c r="I756" s="17"/>
      <c r="J756" s="26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</row>
    <row r="757" spans="2:136" ht="15">
      <c r="B757" s="17"/>
      <c r="C757" s="17"/>
      <c r="D757" s="20"/>
      <c r="E757" s="17"/>
      <c r="F757" s="17"/>
      <c r="G757" s="20"/>
      <c r="H757" s="17"/>
      <c r="I757" s="17"/>
      <c r="J757" s="26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</row>
    <row r="758" spans="2:136" ht="15">
      <c r="B758" s="17"/>
      <c r="C758" s="17"/>
      <c r="D758" s="20"/>
      <c r="E758" s="17"/>
      <c r="F758" s="17"/>
      <c r="G758" s="20"/>
      <c r="H758" s="17"/>
      <c r="I758" s="17"/>
      <c r="J758" s="26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</row>
    <row r="759" spans="2:136" ht="15">
      <c r="B759" s="17"/>
      <c r="C759" s="17"/>
      <c r="D759" s="20"/>
      <c r="E759" s="17"/>
      <c r="F759" s="17"/>
      <c r="G759" s="20"/>
      <c r="H759" s="17"/>
      <c r="I759" s="17"/>
      <c r="J759" s="26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</row>
    <row r="760" spans="2:136" ht="15">
      <c r="B760" s="17"/>
      <c r="C760" s="17"/>
      <c r="D760" s="20"/>
      <c r="E760" s="17"/>
      <c r="F760" s="17"/>
      <c r="G760" s="20"/>
      <c r="H760" s="17"/>
      <c r="I760" s="17"/>
      <c r="J760" s="26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</row>
    <row r="761" spans="2:136" ht="15">
      <c r="B761" s="17"/>
      <c r="C761" s="17"/>
      <c r="D761" s="20"/>
      <c r="E761" s="17"/>
      <c r="F761" s="17"/>
      <c r="G761" s="20"/>
      <c r="H761" s="17"/>
      <c r="I761" s="17"/>
      <c r="J761" s="26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</row>
    <row r="762" spans="2:136" ht="15">
      <c r="B762" s="17"/>
      <c r="C762" s="17"/>
      <c r="D762" s="20"/>
      <c r="E762" s="17"/>
      <c r="F762" s="17"/>
      <c r="G762" s="20"/>
      <c r="H762" s="17"/>
      <c r="I762" s="17"/>
      <c r="J762" s="26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</row>
    <row r="763" spans="2:136" ht="15">
      <c r="B763" s="17"/>
      <c r="C763" s="17"/>
      <c r="D763" s="20"/>
      <c r="E763" s="17"/>
      <c r="F763" s="17"/>
      <c r="G763" s="20"/>
      <c r="H763" s="17"/>
      <c r="I763" s="17"/>
      <c r="J763" s="26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</row>
    <row r="764" spans="2:136" ht="15">
      <c r="B764" s="17"/>
      <c r="C764" s="17"/>
      <c r="D764" s="20"/>
      <c r="E764" s="17"/>
      <c r="F764" s="17"/>
      <c r="G764" s="20"/>
      <c r="H764" s="17"/>
      <c r="I764" s="17"/>
      <c r="J764" s="26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</row>
    <row r="765" spans="2:136" ht="15">
      <c r="B765" s="17"/>
      <c r="C765" s="17"/>
      <c r="D765" s="20"/>
      <c r="E765" s="17"/>
      <c r="F765" s="17"/>
      <c r="G765" s="20"/>
      <c r="H765" s="17"/>
      <c r="I765" s="17"/>
      <c r="J765" s="26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</row>
    <row r="766" spans="2:136" ht="15">
      <c r="B766" s="17"/>
      <c r="C766" s="17"/>
      <c r="D766" s="20"/>
      <c r="E766" s="17"/>
      <c r="F766" s="17"/>
      <c r="G766" s="20"/>
      <c r="H766" s="17"/>
      <c r="I766" s="17"/>
      <c r="J766" s="26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</row>
    <row r="767" spans="2:136" ht="15">
      <c r="B767" s="17"/>
      <c r="C767" s="17"/>
      <c r="D767" s="20"/>
      <c r="E767" s="17"/>
      <c r="F767" s="17"/>
      <c r="G767" s="20"/>
      <c r="H767" s="17"/>
      <c r="I767" s="17"/>
      <c r="J767" s="26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</row>
    <row r="768" spans="2:136" ht="15">
      <c r="B768" s="17"/>
      <c r="C768" s="17"/>
      <c r="D768" s="20"/>
      <c r="E768" s="17"/>
      <c r="F768" s="17"/>
      <c r="G768" s="20"/>
      <c r="H768" s="17"/>
      <c r="I768" s="17"/>
      <c r="J768" s="26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</row>
    <row r="769" spans="2:136" ht="15">
      <c r="B769" s="17"/>
      <c r="C769" s="17"/>
      <c r="D769" s="20"/>
      <c r="E769" s="17"/>
      <c r="F769" s="17"/>
      <c r="G769" s="20"/>
      <c r="H769" s="17"/>
      <c r="I769" s="17"/>
      <c r="J769" s="26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</row>
    <row r="770" spans="2:136" ht="15">
      <c r="B770" s="17"/>
      <c r="C770" s="17"/>
      <c r="D770" s="20"/>
      <c r="E770" s="17"/>
      <c r="F770" s="17"/>
      <c r="G770" s="20"/>
      <c r="H770" s="17"/>
      <c r="I770" s="17"/>
      <c r="J770" s="26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</row>
    <row r="771" spans="2:136" ht="15">
      <c r="B771" s="17"/>
      <c r="C771" s="17"/>
      <c r="D771" s="20"/>
      <c r="E771" s="17"/>
      <c r="F771" s="17"/>
      <c r="G771" s="20"/>
      <c r="H771" s="17"/>
      <c r="I771" s="17"/>
      <c r="J771" s="26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</row>
    <row r="772" spans="2:136" ht="15">
      <c r="B772" s="17"/>
      <c r="C772" s="17"/>
      <c r="D772" s="20"/>
      <c r="E772" s="17"/>
      <c r="F772" s="17"/>
      <c r="G772" s="20"/>
      <c r="H772" s="17"/>
      <c r="I772" s="17"/>
      <c r="J772" s="26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</row>
    <row r="773" spans="2:136" ht="15">
      <c r="B773" s="17"/>
      <c r="C773" s="17"/>
      <c r="D773" s="20"/>
      <c r="E773" s="17"/>
      <c r="F773" s="17"/>
      <c r="G773" s="20"/>
      <c r="H773" s="17"/>
      <c r="I773" s="17"/>
      <c r="J773" s="26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</row>
    <row r="774" spans="2:136" ht="15">
      <c r="B774" s="17"/>
      <c r="C774" s="17"/>
      <c r="D774" s="20"/>
      <c r="E774" s="17"/>
      <c r="F774" s="17"/>
      <c r="G774" s="20"/>
      <c r="H774" s="17"/>
      <c r="I774" s="17"/>
      <c r="J774" s="26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</row>
    <row r="775" spans="2:136" ht="15">
      <c r="B775" s="17"/>
      <c r="C775" s="17"/>
      <c r="D775" s="20"/>
      <c r="E775" s="17"/>
      <c r="F775" s="17"/>
      <c r="G775" s="20"/>
      <c r="H775" s="17"/>
      <c r="I775" s="17"/>
      <c r="J775" s="26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</row>
    <row r="776" spans="2:136" ht="15">
      <c r="B776" s="17"/>
      <c r="C776" s="17"/>
      <c r="D776" s="20"/>
      <c r="E776" s="17"/>
      <c r="F776" s="17"/>
      <c r="G776" s="20"/>
      <c r="H776" s="17"/>
      <c r="I776" s="17"/>
      <c r="J776" s="26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</row>
    <row r="777" spans="2:136" ht="15">
      <c r="B777" s="17"/>
      <c r="C777" s="17"/>
      <c r="D777" s="20"/>
      <c r="E777" s="17"/>
      <c r="F777" s="17"/>
      <c r="G777" s="20"/>
      <c r="H777" s="17"/>
      <c r="I777" s="17"/>
      <c r="J777" s="26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</row>
    <row r="778" spans="2:136" ht="15">
      <c r="B778" s="17"/>
      <c r="C778" s="17"/>
      <c r="D778" s="20"/>
      <c r="E778" s="17"/>
      <c r="F778" s="17"/>
      <c r="G778" s="20"/>
      <c r="H778" s="17"/>
      <c r="I778" s="17"/>
      <c r="J778" s="26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</row>
    <row r="779" spans="2:136" ht="15">
      <c r="B779" s="17"/>
      <c r="C779" s="17"/>
      <c r="D779" s="20"/>
      <c r="E779" s="17"/>
      <c r="F779" s="17"/>
      <c r="G779" s="20"/>
      <c r="H779" s="17"/>
      <c r="I779" s="17"/>
      <c r="J779" s="26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</row>
    <row r="780" spans="2:136" ht="15">
      <c r="B780" s="17"/>
      <c r="C780" s="17"/>
      <c r="D780" s="20"/>
      <c r="E780" s="17"/>
      <c r="F780" s="17"/>
      <c r="G780" s="20"/>
      <c r="H780" s="17"/>
      <c r="I780" s="17"/>
      <c r="J780" s="26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</row>
    <row r="781" spans="2:136" ht="15">
      <c r="B781" s="17"/>
      <c r="C781" s="17"/>
      <c r="D781" s="20"/>
      <c r="E781" s="17"/>
      <c r="F781" s="17"/>
      <c r="G781" s="20"/>
      <c r="H781" s="17"/>
      <c r="I781" s="17"/>
      <c r="J781" s="26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  <c r="EE781" s="17"/>
      <c r="EF781" s="17"/>
    </row>
    <row r="782" spans="2:136" ht="15">
      <c r="B782" s="17"/>
      <c r="C782" s="17"/>
      <c r="D782" s="20"/>
      <c r="E782" s="17"/>
      <c r="F782" s="17"/>
      <c r="G782" s="20"/>
      <c r="H782" s="17"/>
      <c r="I782" s="17"/>
      <c r="J782" s="26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  <c r="EE782" s="17"/>
      <c r="EF782" s="17"/>
    </row>
    <row r="783" spans="2:136" ht="15">
      <c r="B783" s="17"/>
      <c r="C783" s="17"/>
      <c r="D783" s="20"/>
      <c r="E783" s="17"/>
      <c r="F783" s="17"/>
      <c r="G783" s="20"/>
      <c r="H783" s="17"/>
      <c r="I783" s="17"/>
      <c r="J783" s="26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  <c r="EE783" s="17"/>
      <c r="EF783" s="17"/>
    </row>
    <row r="784" spans="2:136" ht="15">
      <c r="B784" s="17"/>
      <c r="C784" s="17"/>
      <c r="D784" s="20"/>
      <c r="E784" s="17"/>
      <c r="F784" s="17"/>
      <c r="G784" s="20"/>
      <c r="H784" s="17"/>
      <c r="I784" s="17"/>
      <c r="J784" s="26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</row>
    <row r="785" spans="2:136" ht="15">
      <c r="B785" s="17"/>
      <c r="C785" s="17"/>
      <c r="D785" s="20"/>
      <c r="E785" s="17"/>
      <c r="F785" s="17"/>
      <c r="G785" s="20"/>
      <c r="H785" s="17"/>
      <c r="I785" s="17"/>
      <c r="J785" s="26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  <c r="EE785" s="17"/>
      <c r="EF785" s="17"/>
    </row>
    <row r="786" spans="2:136" ht="15">
      <c r="B786" s="17"/>
      <c r="C786" s="17"/>
      <c r="D786" s="20"/>
      <c r="E786" s="17"/>
      <c r="F786" s="17"/>
      <c r="G786" s="20"/>
      <c r="H786" s="17"/>
      <c r="I786" s="17"/>
      <c r="J786" s="26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  <c r="EE786" s="17"/>
      <c r="EF786" s="17"/>
    </row>
    <row r="787" spans="2:136" ht="15">
      <c r="B787" s="17"/>
      <c r="C787" s="17"/>
      <c r="D787" s="20"/>
      <c r="E787" s="17"/>
      <c r="F787" s="17"/>
      <c r="G787" s="20"/>
      <c r="H787" s="17"/>
      <c r="I787" s="17"/>
      <c r="J787" s="26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</row>
    <row r="788" spans="2:136" ht="15">
      <c r="B788" s="17"/>
      <c r="C788" s="17"/>
      <c r="D788" s="20"/>
      <c r="E788" s="17"/>
      <c r="F788" s="17"/>
      <c r="G788" s="20"/>
      <c r="H788" s="17"/>
      <c r="I788" s="17"/>
      <c r="J788" s="26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</row>
    <row r="789" spans="2:136" ht="15">
      <c r="B789" s="17"/>
      <c r="C789" s="17"/>
      <c r="D789" s="20"/>
      <c r="E789" s="17"/>
      <c r="F789" s="17"/>
      <c r="G789" s="20"/>
      <c r="H789" s="17"/>
      <c r="I789" s="17"/>
      <c r="J789" s="26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</row>
    <row r="790" spans="2:136" ht="15">
      <c r="B790" s="17"/>
      <c r="C790" s="17"/>
      <c r="D790" s="20"/>
      <c r="E790" s="17"/>
      <c r="F790" s="17"/>
      <c r="G790" s="20"/>
      <c r="H790" s="17"/>
      <c r="I790" s="17"/>
      <c r="J790" s="26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</row>
    <row r="791" spans="2:136" ht="15">
      <c r="B791" s="17"/>
      <c r="C791" s="17"/>
      <c r="D791" s="20"/>
      <c r="E791" s="17"/>
      <c r="F791" s="17"/>
      <c r="G791" s="20"/>
      <c r="H791" s="17"/>
      <c r="I791" s="17"/>
      <c r="J791" s="26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</row>
    <row r="792" spans="2:136" ht="15">
      <c r="B792" s="17"/>
      <c r="C792" s="17"/>
      <c r="D792" s="20"/>
      <c r="E792" s="17"/>
      <c r="F792" s="17"/>
      <c r="G792" s="20"/>
      <c r="H792" s="17"/>
      <c r="I792" s="17"/>
      <c r="J792" s="26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  <c r="EE792" s="17"/>
      <c r="EF792" s="17"/>
    </row>
    <row r="793" spans="2:136" ht="15">
      <c r="B793" s="17"/>
      <c r="C793" s="17"/>
      <c r="D793" s="20"/>
      <c r="E793" s="17"/>
      <c r="F793" s="17"/>
      <c r="G793" s="20"/>
      <c r="H793" s="17"/>
      <c r="I793" s="17"/>
      <c r="J793" s="26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  <c r="EE793" s="17"/>
      <c r="EF793" s="17"/>
    </row>
    <row r="794" spans="2:136" ht="15">
      <c r="B794" s="17"/>
      <c r="C794" s="17"/>
      <c r="D794" s="20"/>
      <c r="E794" s="17"/>
      <c r="F794" s="17"/>
      <c r="G794" s="20"/>
      <c r="H794" s="17"/>
      <c r="I794" s="17"/>
      <c r="J794" s="26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  <c r="EE794" s="17"/>
      <c r="EF794" s="17"/>
    </row>
    <row r="795" spans="2:136" ht="15">
      <c r="B795" s="17"/>
      <c r="C795" s="17"/>
      <c r="D795" s="20"/>
      <c r="E795" s="17"/>
      <c r="F795" s="17"/>
      <c r="G795" s="20"/>
      <c r="H795" s="17"/>
      <c r="I795" s="17"/>
      <c r="J795" s="26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</row>
    <row r="796" spans="2:136" ht="15">
      <c r="B796" s="17"/>
      <c r="C796" s="17"/>
      <c r="D796" s="20"/>
      <c r="E796" s="17"/>
      <c r="F796" s="17"/>
      <c r="G796" s="20"/>
      <c r="H796" s="17"/>
      <c r="I796" s="17"/>
      <c r="J796" s="26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  <c r="EE796" s="17"/>
      <c r="EF796" s="17"/>
    </row>
    <row r="797" spans="2:136" ht="15">
      <c r="B797" s="17"/>
      <c r="C797" s="17"/>
      <c r="D797" s="20"/>
      <c r="E797" s="17"/>
      <c r="F797" s="17"/>
      <c r="G797" s="20"/>
      <c r="H797" s="17"/>
      <c r="I797" s="17"/>
      <c r="J797" s="26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</row>
    <row r="798" spans="2:136" ht="15">
      <c r="B798" s="17"/>
      <c r="C798" s="17"/>
      <c r="D798" s="20"/>
      <c r="E798" s="17"/>
      <c r="F798" s="17"/>
      <c r="G798" s="20"/>
      <c r="H798" s="17"/>
      <c r="I798" s="17"/>
      <c r="J798" s="26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</row>
    <row r="799" spans="2:136" ht="15">
      <c r="B799" s="17"/>
      <c r="C799" s="17"/>
      <c r="D799" s="20"/>
      <c r="E799" s="17"/>
      <c r="F799" s="17"/>
      <c r="G799" s="20"/>
      <c r="H799" s="17"/>
      <c r="I799" s="17"/>
      <c r="J799" s="26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</row>
    <row r="800" spans="2:136" ht="15">
      <c r="B800" s="17"/>
      <c r="C800" s="17"/>
      <c r="D800" s="20"/>
      <c r="E800" s="17"/>
      <c r="F800" s="17"/>
      <c r="G800" s="20"/>
      <c r="H800" s="17"/>
      <c r="I800" s="17"/>
      <c r="J800" s="26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</row>
    <row r="801" spans="2:136" ht="15">
      <c r="B801" s="17"/>
      <c r="C801" s="17"/>
      <c r="D801" s="20"/>
      <c r="E801" s="17"/>
      <c r="F801" s="17"/>
      <c r="G801" s="20"/>
      <c r="H801" s="17"/>
      <c r="I801" s="17"/>
      <c r="J801" s="26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</row>
    <row r="802" spans="2:136" ht="15">
      <c r="B802" s="17"/>
      <c r="C802" s="17"/>
      <c r="D802" s="20"/>
      <c r="E802" s="17"/>
      <c r="F802" s="17"/>
      <c r="G802" s="20"/>
      <c r="H802" s="17"/>
      <c r="I802" s="17"/>
      <c r="J802" s="26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</row>
    <row r="803" spans="2:136" ht="15">
      <c r="B803" s="17"/>
      <c r="C803" s="17"/>
      <c r="D803" s="20"/>
      <c r="E803" s="17"/>
      <c r="F803" s="17"/>
      <c r="G803" s="20"/>
      <c r="H803" s="17"/>
      <c r="I803" s="17"/>
      <c r="J803" s="26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  <c r="EE803" s="17"/>
      <c r="EF803" s="17"/>
    </row>
    <row r="804" spans="2:136" ht="15">
      <c r="B804" s="17"/>
      <c r="C804" s="17"/>
      <c r="D804" s="20"/>
      <c r="E804" s="17"/>
      <c r="F804" s="17"/>
      <c r="G804" s="20"/>
      <c r="H804" s="17"/>
      <c r="I804" s="17"/>
      <c r="J804" s="26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  <c r="EE804" s="17"/>
      <c r="EF804" s="17"/>
    </row>
    <row r="805" spans="2:136" ht="15">
      <c r="B805" s="17"/>
      <c r="C805" s="17"/>
      <c r="D805" s="20"/>
      <c r="E805" s="17"/>
      <c r="F805" s="17"/>
      <c r="G805" s="20"/>
      <c r="H805" s="17"/>
      <c r="I805" s="17"/>
      <c r="J805" s="26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  <c r="EE805" s="17"/>
      <c r="EF805" s="17"/>
    </row>
    <row r="806" spans="2:136" ht="15">
      <c r="B806" s="17"/>
      <c r="C806" s="17"/>
      <c r="D806" s="20"/>
      <c r="E806" s="17"/>
      <c r="F806" s="17"/>
      <c r="G806" s="20"/>
      <c r="H806" s="17"/>
      <c r="I806" s="17"/>
      <c r="J806" s="26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  <c r="EE806" s="17"/>
      <c r="EF806" s="17"/>
    </row>
    <row r="807" spans="2:136" ht="15">
      <c r="B807" s="17"/>
      <c r="C807" s="17"/>
      <c r="D807" s="20"/>
      <c r="E807" s="17"/>
      <c r="F807" s="17"/>
      <c r="G807" s="20"/>
      <c r="H807" s="17"/>
      <c r="I807" s="17"/>
      <c r="J807" s="26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  <c r="EE807" s="17"/>
      <c r="EF807" s="17"/>
    </row>
    <row r="808" spans="2:136" ht="15">
      <c r="B808" s="17"/>
      <c r="C808" s="17"/>
      <c r="D808" s="20"/>
      <c r="E808" s="17"/>
      <c r="F808" s="17"/>
      <c r="G808" s="20"/>
      <c r="H808" s="17"/>
      <c r="I808" s="17"/>
      <c r="J808" s="26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  <c r="EE808" s="17"/>
      <c r="EF808" s="17"/>
    </row>
    <row r="809" spans="2:136" ht="15">
      <c r="B809" s="17"/>
      <c r="C809" s="17"/>
      <c r="D809" s="20"/>
      <c r="E809" s="17"/>
      <c r="F809" s="17"/>
      <c r="G809" s="20"/>
      <c r="H809" s="17"/>
      <c r="I809" s="17"/>
      <c r="J809" s="26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  <c r="EE809" s="17"/>
      <c r="EF809" s="17"/>
    </row>
    <row r="810" spans="2:136" ht="15">
      <c r="B810" s="17"/>
      <c r="C810" s="17"/>
      <c r="D810" s="20"/>
      <c r="E810" s="17"/>
      <c r="F810" s="17"/>
      <c r="G810" s="20"/>
      <c r="H810" s="17"/>
      <c r="I810" s="17"/>
      <c r="J810" s="26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  <c r="EE810" s="17"/>
      <c r="EF810" s="17"/>
    </row>
    <row r="811" spans="2:136" ht="15">
      <c r="B811" s="17"/>
      <c r="C811" s="17"/>
      <c r="D811" s="20"/>
      <c r="E811" s="17"/>
      <c r="F811" s="17"/>
      <c r="G811" s="20"/>
      <c r="H811" s="17"/>
      <c r="I811" s="17"/>
      <c r="J811" s="26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  <c r="EE811" s="17"/>
      <c r="EF811" s="17"/>
    </row>
    <row r="812" spans="2:136" ht="15">
      <c r="B812" s="17"/>
      <c r="C812" s="17"/>
      <c r="D812" s="20"/>
      <c r="E812" s="17"/>
      <c r="F812" s="17"/>
      <c r="G812" s="20"/>
      <c r="H812" s="17"/>
      <c r="I812" s="17"/>
      <c r="J812" s="26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  <c r="EE812" s="17"/>
      <c r="EF812" s="17"/>
    </row>
    <row r="813" spans="2:136" ht="15">
      <c r="B813" s="17"/>
      <c r="C813" s="17"/>
      <c r="D813" s="20"/>
      <c r="E813" s="17"/>
      <c r="F813" s="17"/>
      <c r="G813" s="20"/>
      <c r="H813" s="17"/>
      <c r="I813" s="17"/>
      <c r="J813" s="26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  <c r="EE813" s="17"/>
      <c r="EF813" s="17"/>
    </row>
    <row r="814" spans="2:136" ht="15">
      <c r="B814" s="17"/>
      <c r="C814" s="17"/>
      <c r="D814" s="20"/>
      <c r="E814" s="17"/>
      <c r="F814" s="17"/>
      <c r="G814" s="20"/>
      <c r="H814" s="17"/>
      <c r="I814" s="17"/>
      <c r="J814" s="26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  <c r="EE814" s="17"/>
      <c r="EF814" s="17"/>
    </row>
    <row r="815" spans="2:136" ht="15">
      <c r="B815" s="17"/>
      <c r="C815" s="17"/>
      <c r="D815" s="20"/>
      <c r="E815" s="17"/>
      <c r="F815" s="17"/>
      <c r="G815" s="20"/>
      <c r="H815" s="17"/>
      <c r="I815" s="17"/>
      <c r="J815" s="26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  <c r="EE815" s="17"/>
      <c r="EF815" s="17"/>
    </row>
    <row r="816" spans="2:136" ht="15">
      <c r="B816" s="17"/>
      <c r="C816" s="17"/>
      <c r="D816" s="20"/>
      <c r="E816" s="17"/>
      <c r="F816" s="17"/>
      <c r="G816" s="20"/>
      <c r="H816" s="17"/>
      <c r="I816" s="17"/>
      <c r="J816" s="26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</row>
    <row r="817" spans="2:136" ht="15">
      <c r="B817" s="17"/>
      <c r="C817" s="17"/>
      <c r="D817" s="20"/>
      <c r="E817" s="17"/>
      <c r="F817" s="17"/>
      <c r="G817" s="20"/>
      <c r="H817" s="17"/>
      <c r="I817" s="17"/>
      <c r="J817" s="26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</row>
    <row r="818" spans="2:136" ht="15">
      <c r="B818" s="17"/>
      <c r="C818" s="17"/>
      <c r="D818" s="20"/>
      <c r="E818" s="17"/>
      <c r="F818" s="17"/>
      <c r="G818" s="20"/>
      <c r="H818" s="17"/>
      <c r="I818" s="17"/>
      <c r="J818" s="26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  <c r="EE818" s="17"/>
      <c r="EF818" s="17"/>
    </row>
    <row r="819" spans="2:136" ht="15">
      <c r="B819" s="17"/>
      <c r="C819" s="17"/>
      <c r="D819" s="20"/>
      <c r="E819" s="17"/>
      <c r="F819" s="17"/>
      <c r="G819" s="20"/>
      <c r="H819" s="17"/>
      <c r="I819" s="17"/>
      <c r="J819" s="26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  <c r="EE819" s="17"/>
      <c r="EF819" s="17"/>
    </row>
    <row r="820" spans="2:136" ht="15">
      <c r="B820" s="17"/>
      <c r="C820" s="17"/>
      <c r="D820" s="20"/>
      <c r="E820" s="17"/>
      <c r="F820" s="17"/>
      <c r="G820" s="20"/>
      <c r="H820" s="17"/>
      <c r="I820" s="17"/>
      <c r="J820" s="26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</row>
    <row r="821" spans="2:136" ht="15">
      <c r="B821" s="17"/>
      <c r="C821" s="17"/>
      <c r="D821" s="20"/>
      <c r="E821" s="17"/>
      <c r="F821" s="17"/>
      <c r="G821" s="20"/>
      <c r="H821" s="17"/>
      <c r="I821" s="17"/>
      <c r="J821" s="26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  <c r="EE821" s="17"/>
      <c r="EF821" s="17"/>
    </row>
    <row r="822" spans="2:136" ht="15">
      <c r="B822" s="17"/>
      <c r="C822" s="17"/>
      <c r="D822" s="20"/>
      <c r="E822" s="17"/>
      <c r="F822" s="17"/>
      <c r="G822" s="20"/>
      <c r="H822" s="17"/>
      <c r="I822" s="17"/>
      <c r="J822" s="26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  <c r="EE822" s="17"/>
      <c r="EF822" s="17"/>
    </row>
    <row r="823" spans="2:136" ht="15">
      <c r="B823" s="17"/>
      <c r="C823" s="17"/>
      <c r="D823" s="20"/>
      <c r="E823" s="17"/>
      <c r="F823" s="17"/>
      <c r="G823" s="20"/>
      <c r="H823" s="17"/>
      <c r="I823" s="17"/>
      <c r="J823" s="26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  <c r="EE823" s="17"/>
      <c r="EF823" s="17"/>
    </row>
    <row r="824" spans="2:136" ht="15">
      <c r="B824" s="17"/>
      <c r="C824" s="17"/>
      <c r="D824" s="20"/>
      <c r="E824" s="17"/>
      <c r="F824" s="17"/>
      <c r="G824" s="20"/>
      <c r="H824" s="17"/>
      <c r="I824" s="17"/>
      <c r="J824" s="26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  <c r="EE824" s="17"/>
      <c r="EF824" s="17"/>
    </row>
    <row r="825" spans="2:136" ht="15">
      <c r="B825" s="17"/>
      <c r="C825" s="17"/>
      <c r="D825" s="20"/>
      <c r="E825" s="17"/>
      <c r="F825" s="17"/>
      <c r="G825" s="20"/>
      <c r="H825" s="17"/>
      <c r="I825" s="17"/>
      <c r="J825" s="26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  <c r="EE825" s="17"/>
      <c r="EF825" s="17"/>
    </row>
    <row r="826" spans="2:136" ht="15">
      <c r="B826" s="17"/>
      <c r="C826" s="17"/>
      <c r="D826" s="20"/>
      <c r="E826" s="17"/>
      <c r="F826" s="17"/>
      <c r="G826" s="20"/>
      <c r="H826" s="17"/>
      <c r="I826" s="17"/>
      <c r="J826" s="26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  <c r="EE826" s="17"/>
      <c r="EF826" s="17"/>
    </row>
    <row r="827" spans="2:136" ht="15">
      <c r="B827" s="17"/>
      <c r="C827" s="17"/>
      <c r="D827" s="20"/>
      <c r="E827" s="17"/>
      <c r="F827" s="17"/>
      <c r="G827" s="20"/>
      <c r="H827" s="17"/>
      <c r="I827" s="17"/>
      <c r="J827" s="26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  <c r="EE827" s="17"/>
      <c r="EF827" s="17"/>
    </row>
    <row r="828" spans="2:136" ht="15">
      <c r="B828" s="17"/>
      <c r="C828" s="17"/>
      <c r="D828" s="20"/>
      <c r="E828" s="17"/>
      <c r="F828" s="17"/>
      <c r="G828" s="20"/>
      <c r="H828" s="17"/>
      <c r="I828" s="17"/>
      <c r="J828" s="26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  <c r="EE828" s="17"/>
      <c r="EF828" s="17"/>
    </row>
    <row r="829" spans="2:136" ht="15">
      <c r="B829" s="17"/>
      <c r="C829" s="17"/>
      <c r="D829" s="20"/>
      <c r="E829" s="17"/>
      <c r="F829" s="17"/>
      <c r="G829" s="20"/>
      <c r="H829" s="17"/>
      <c r="I829" s="17"/>
      <c r="J829" s="26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  <c r="EE829" s="17"/>
      <c r="EF829" s="17"/>
    </row>
    <row r="830" spans="2:136" ht="15">
      <c r="B830" s="17"/>
      <c r="C830" s="17"/>
      <c r="D830" s="20"/>
      <c r="E830" s="17"/>
      <c r="F830" s="17"/>
      <c r="G830" s="20"/>
      <c r="H830" s="17"/>
      <c r="I830" s="17"/>
      <c r="J830" s="26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  <c r="EE830" s="17"/>
      <c r="EF830" s="17"/>
    </row>
    <row r="831" spans="2:136" ht="15">
      <c r="B831" s="17"/>
      <c r="C831" s="17"/>
      <c r="D831" s="20"/>
      <c r="E831" s="17"/>
      <c r="F831" s="17"/>
      <c r="G831" s="20"/>
      <c r="H831" s="17"/>
      <c r="I831" s="17"/>
      <c r="J831" s="26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</row>
    <row r="832" spans="2:136" ht="15">
      <c r="B832" s="17"/>
      <c r="C832" s="17"/>
      <c r="D832" s="20"/>
      <c r="E832" s="17"/>
      <c r="F832" s="17"/>
      <c r="G832" s="20"/>
      <c r="H832" s="17"/>
      <c r="I832" s="17"/>
      <c r="J832" s="26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  <c r="EE832" s="17"/>
      <c r="EF832" s="17"/>
    </row>
    <row r="833" spans="2:136" ht="15">
      <c r="B833" s="17"/>
      <c r="C833" s="17"/>
      <c r="D833" s="20"/>
      <c r="E833" s="17"/>
      <c r="F833" s="17"/>
      <c r="G833" s="20"/>
      <c r="H833" s="17"/>
      <c r="I833" s="17"/>
      <c r="J833" s="26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  <c r="EE833" s="17"/>
      <c r="EF833" s="17"/>
    </row>
    <row r="834" spans="2:136" ht="15">
      <c r="B834" s="17"/>
      <c r="C834" s="17"/>
      <c r="D834" s="20"/>
      <c r="E834" s="17"/>
      <c r="F834" s="17"/>
      <c r="G834" s="20"/>
      <c r="H834" s="17"/>
      <c r="I834" s="17"/>
      <c r="J834" s="26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  <c r="EE834" s="17"/>
      <c r="EF834" s="17"/>
    </row>
    <row r="835" spans="2:136" ht="15">
      <c r="B835" s="17"/>
      <c r="C835" s="17"/>
      <c r="D835" s="20"/>
      <c r="E835" s="17"/>
      <c r="F835" s="17"/>
      <c r="G835" s="20"/>
      <c r="H835" s="17"/>
      <c r="I835" s="17"/>
      <c r="J835" s="26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</row>
    <row r="836" spans="2:136" ht="15">
      <c r="B836" s="17"/>
      <c r="C836" s="17"/>
      <c r="D836" s="20"/>
      <c r="E836" s="17"/>
      <c r="F836" s="17"/>
      <c r="G836" s="20"/>
      <c r="H836" s="17"/>
      <c r="I836" s="17"/>
      <c r="J836" s="26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  <c r="EE836" s="17"/>
      <c r="EF836" s="17"/>
    </row>
    <row r="837" spans="2:136" ht="15">
      <c r="B837" s="17"/>
      <c r="C837" s="17"/>
      <c r="D837" s="20"/>
      <c r="E837" s="17"/>
      <c r="F837" s="17"/>
      <c r="G837" s="20"/>
      <c r="H837" s="17"/>
      <c r="I837" s="17"/>
      <c r="J837" s="26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</row>
    <row r="838" spans="2:136" ht="15">
      <c r="B838" s="17"/>
      <c r="C838" s="17"/>
      <c r="D838" s="20"/>
      <c r="E838" s="17"/>
      <c r="F838" s="17"/>
      <c r="G838" s="20"/>
      <c r="H838" s="17"/>
      <c r="I838" s="17"/>
      <c r="J838" s="26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  <c r="EE838" s="17"/>
      <c r="EF838" s="17"/>
    </row>
    <row r="839" spans="2:136" ht="15">
      <c r="B839" s="17"/>
      <c r="C839" s="17"/>
      <c r="D839" s="20"/>
      <c r="E839" s="17"/>
      <c r="F839" s="17"/>
      <c r="G839" s="20"/>
      <c r="H839" s="17"/>
      <c r="I839" s="17"/>
      <c r="J839" s="26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</row>
    <row r="840" spans="2:136" ht="15">
      <c r="B840" s="17"/>
      <c r="C840" s="17"/>
      <c r="D840" s="20"/>
      <c r="E840" s="17"/>
      <c r="F840" s="17"/>
      <c r="G840" s="20"/>
      <c r="H840" s="17"/>
      <c r="I840" s="17"/>
      <c r="J840" s="26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  <c r="EE840" s="17"/>
      <c r="EF840" s="17"/>
    </row>
    <row r="841" spans="2:136" ht="15">
      <c r="B841" s="17"/>
      <c r="C841" s="17"/>
      <c r="D841" s="20"/>
      <c r="E841" s="17"/>
      <c r="F841" s="17"/>
      <c r="G841" s="20"/>
      <c r="H841" s="17"/>
      <c r="I841" s="17"/>
      <c r="J841" s="26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</row>
    <row r="842" spans="2:136" ht="15">
      <c r="B842" s="17"/>
      <c r="C842" s="17"/>
      <c r="D842" s="20"/>
      <c r="E842" s="17"/>
      <c r="F842" s="17"/>
      <c r="G842" s="20"/>
      <c r="H842" s="17"/>
      <c r="I842" s="17"/>
      <c r="J842" s="26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  <c r="EE842" s="17"/>
      <c r="EF842" s="17"/>
    </row>
    <row r="843" spans="2:136" ht="15">
      <c r="B843" s="17"/>
      <c r="C843" s="17"/>
      <c r="D843" s="20"/>
      <c r="E843" s="17"/>
      <c r="F843" s="17"/>
      <c r="G843" s="20"/>
      <c r="H843" s="17"/>
      <c r="I843" s="17"/>
      <c r="J843" s="26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</row>
    <row r="844" spans="2:136" ht="15">
      <c r="B844" s="17"/>
      <c r="C844" s="17"/>
      <c r="D844" s="20"/>
      <c r="E844" s="17"/>
      <c r="F844" s="17"/>
      <c r="G844" s="20"/>
      <c r="H844" s="17"/>
      <c r="I844" s="17"/>
      <c r="J844" s="26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  <c r="EE844" s="17"/>
      <c r="EF844" s="17"/>
    </row>
    <row r="845" spans="2:136" ht="15">
      <c r="B845" s="17"/>
      <c r="C845" s="17"/>
      <c r="D845" s="20"/>
      <c r="E845" s="17"/>
      <c r="F845" s="17"/>
      <c r="G845" s="20"/>
      <c r="H845" s="17"/>
      <c r="I845" s="17"/>
      <c r="J845" s="26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</row>
    <row r="846" spans="2:136" ht="15">
      <c r="B846" s="17"/>
      <c r="C846" s="17"/>
      <c r="D846" s="20"/>
      <c r="E846" s="17"/>
      <c r="F846" s="17"/>
      <c r="G846" s="20"/>
      <c r="H846" s="17"/>
      <c r="I846" s="17"/>
      <c r="J846" s="26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  <c r="EE846" s="17"/>
      <c r="EF846" s="17"/>
    </row>
    <row r="847" spans="2:136" ht="15">
      <c r="B847" s="17"/>
      <c r="C847" s="17"/>
      <c r="D847" s="20"/>
      <c r="E847" s="17"/>
      <c r="F847" s="17"/>
      <c r="G847" s="20"/>
      <c r="H847" s="17"/>
      <c r="I847" s="17"/>
      <c r="J847" s="26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</row>
    <row r="848" spans="2:136" ht="15">
      <c r="B848" s="17"/>
      <c r="C848" s="17"/>
      <c r="D848" s="20"/>
      <c r="E848" s="17"/>
      <c r="F848" s="17"/>
      <c r="G848" s="20"/>
      <c r="H848" s="17"/>
      <c r="I848" s="17"/>
      <c r="J848" s="26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</row>
    <row r="849" spans="2:136" ht="15">
      <c r="B849" s="17"/>
      <c r="C849" s="17"/>
      <c r="D849" s="20"/>
      <c r="E849" s="17"/>
      <c r="F849" s="17"/>
      <c r="G849" s="20"/>
      <c r="H849" s="17"/>
      <c r="I849" s="17"/>
      <c r="J849" s="26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  <c r="EE849" s="17"/>
      <c r="EF849" s="17"/>
    </row>
    <row r="850" spans="2:136" ht="15">
      <c r="B850" s="17"/>
      <c r="C850" s="17"/>
      <c r="D850" s="20"/>
      <c r="E850" s="17"/>
      <c r="F850" s="17"/>
      <c r="G850" s="20"/>
      <c r="H850" s="17"/>
      <c r="I850" s="17"/>
      <c r="J850" s="26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  <c r="EE850" s="17"/>
      <c r="EF850" s="17"/>
    </row>
    <row r="851" spans="2:136" ht="15">
      <c r="B851" s="17"/>
      <c r="C851" s="17"/>
      <c r="D851" s="20"/>
      <c r="E851" s="17"/>
      <c r="F851" s="17"/>
      <c r="G851" s="20"/>
      <c r="H851" s="17"/>
      <c r="I851" s="17"/>
      <c r="J851" s="26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  <c r="EE851" s="17"/>
      <c r="EF851" s="17"/>
    </row>
    <row r="852" spans="2:136" ht="15">
      <c r="B852" s="17"/>
      <c r="C852" s="17"/>
      <c r="D852" s="20"/>
      <c r="E852" s="17"/>
      <c r="F852" s="17"/>
      <c r="G852" s="20"/>
      <c r="H852" s="17"/>
      <c r="I852" s="17"/>
      <c r="J852" s="26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  <c r="EE852" s="17"/>
      <c r="EF852" s="17"/>
    </row>
    <row r="853" spans="2:136" ht="15">
      <c r="B853" s="17"/>
      <c r="C853" s="17"/>
      <c r="D853" s="20"/>
      <c r="E853" s="17"/>
      <c r="F853" s="17"/>
      <c r="G853" s="20"/>
      <c r="H853" s="17"/>
      <c r="I853" s="17"/>
      <c r="J853" s="26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  <c r="EE853" s="17"/>
      <c r="EF853" s="17"/>
    </row>
    <row r="854" spans="2:136" ht="15">
      <c r="B854" s="17"/>
      <c r="C854" s="17"/>
      <c r="D854" s="20"/>
      <c r="E854" s="17"/>
      <c r="F854" s="17"/>
      <c r="G854" s="20"/>
      <c r="H854" s="17"/>
      <c r="I854" s="17"/>
      <c r="J854" s="26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</row>
    <row r="855" spans="2:136" ht="15">
      <c r="B855" s="17"/>
      <c r="C855" s="17"/>
      <c r="D855" s="20"/>
      <c r="E855" s="17"/>
      <c r="F855" s="17"/>
      <c r="G855" s="20"/>
      <c r="H855" s="17"/>
      <c r="I855" s="17"/>
      <c r="J855" s="26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  <c r="EE855" s="17"/>
      <c r="EF855" s="17"/>
    </row>
    <row r="856" spans="2:136" ht="15">
      <c r="B856" s="17"/>
      <c r="C856" s="17"/>
      <c r="D856" s="20"/>
      <c r="E856" s="17"/>
      <c r="F856" s="17"/>
      <c r="G856" s="20"/>
      <c r="H856" s="17"/>
      <c r="I856" s="17"/>
      <c r="J856" s="26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  <c r="EE856" s="17"/>
      <c r="EF856" s="17"/>
    </row>
    <row r="857" spans="2:136" ht="15">
      <c r="B857" s="17"/>
      <c r="C857" s="17"/>
      <c r="D857" s="20"/>
      <c r="E857" s="17"/>
      <c r="F857" s="17"/>
      <c r="G857" s="20"/>
      <c r="H857" s="17"/>
      <c r="I857" s="17"/>
      <c r="J857" s="26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  <c r="EE857" s="17"/>
      <c r="EF857" s="17"/>
    </row>
    <row r="858" spans="2:136" ht="15">
      <c r="B858" s="17"/>
      <c r="C858" s="17"/>
      <c r="D858" s="20"/>
      <c r="E858" s="17"/>
      <c r="F858" s="17"/>
      <c r="G858" s="20"/>
      <c r="H858" s="17"/>
      <c r="I858" s="17"/>
      <c r="J858" s="26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</row>
    <row r="859" spans="2:136" ht="15">
      <c r="B859" s="17"/>
      <c r="C859" s="17"/>
      <c r="D859" s="20"/>
      <c r="E859" s="17"/>
      <c r="F859" s="17"/>
      <c r="G859" s="20"/>
      <c r="H859" s="17"/>
      <c r="I859" s="17"/>
      <c r="J859" s="26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  <c r="EE859" s="17"/>
      <c r="EF859" s="17"/>
    </row>
    <row r="860" spans="2:136" ht="15">
      <c r="B860" s="17"/>
      <c r="C860" s="17"/>
      <c r="D860" s="20"/>
      <c r="E860" s="17"/>
      <c r="F860" s="17"/>
      <c r="G860" s="20"/>
      <c r="H860" s="17"/>
      <c r="I860" s="17"/>
      <c r="J860" s="26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  <c r="EE860" s="17"/>
      <c r="EF860" s="17"/>
    </row>
    <row r="861" spans="2:136" ht="15">
      <c r="B861" s="17"/>
      <c r="C861" s="17"/>
      <c r="D861" s="20"/>
      <c r="E861" s="17"/>
      <c r="F861" s="17"/>
      <c r="G861" s="20"/>
      <c r="H861" s="17"/>
      <c r="I861" s="17"/>
      <c r="J861" s="26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  <c r="EE861" s="17"/>
      <c r="EF861" s="17"/>
    </row>
    <row r="862" spans="2:136" ht="15">
      <c r="B862" s="17"/>
      <c r="C862" s="17"/>
      <c r="D862" s="20"/>
      <c r="E862" s="17"/>
      <c r="F862" s="17"/>
      <c r="G862" s="20"/>
      <c r="H862" s="17"/>
      <c r="I862" s="17"/>
      <c r="J862" s="26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  <c r="EE862" s="17"/>
      <c r="EF862" s="17"/>
    </row>
    <row r="863" spans="2:136" ht="15">
      <c r="B863" s="17"/>
      <c r="C863" s="17"/>
      <c r="D863" s="20"/>
      <c r="E863" s="17"/>
      <c r="F863" s="17"/>
      <c r="G863" s="20"/>
      <c r="H863" s="17"/>
      <c r="I863" s="17"/>
      <c r="J863" s="26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  <c r="EE863" s="17"/>
      <c r="EF863" s="17"/>
    </row>
    <row r="864" spans="2:136" ht="15">
      <c r="B864" s="17"/>
      <c r="C864" s="17"/>
      <c r="D864" s="20"/>
      <c r="E864" s="17"/>
      <c r="F864" s="17"/>
      <c r="G864" s="20"/>
      <c r="H864" s="17"/>
      <c r="I864" s="17"/>
      <c r="J864" s="26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  <c r="EE864" s="17"/>
      <c r="EF864" s="17"/>
    </row>
    <row r="865" spans="2:136" ht="15">
      <c r="B865" s="17"/>
      <c r="C865" s="17"/>
      <c r="D865" s="20"/>
      <c r="E865" s="17"/>
      <c r="F865" s="17"/>
      <c r="G865" s="20"/>
      <c r="H865" s="17"/>
      <c r="I865" s="17"/>
      <c r="J865" s="26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  <c r="EE865" s="17"/>
      <c r="EF865" s="17"/>
    </row>
    <row r="866" spans="2:136" ht="15">
      <c r="B866" s="17"/>
      <c r="C866" s="17"/>
      <c r="D866" s="20"/>
      <c r="E866" s="17"/>
      <c r="F866" s="17"/>
      <c r="G866" s="20"/>
      <c r="H866" s="17"/>
      <c r="I866" s="17"/>
      <c r="J866" s="26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  <c r="EE866" s="17"/>
      <c r="EF866" s="17"/>
    </row>
    <row r="867" spans="2:136" ht="15">
      <c r="B867" s="17"/>
      <c r="C867" s="17"/>
      <c r="D867" s="20"/>
      <c r="E867" s="17"/>
      <c r="F867" s="17"/>
      <c r="G867" s="20"/>
      <c r="H867" s="17"/>
      <c r="I867" s="17"/>
      <c r="J867" s="26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  <c r="EE867" s="17"/>
      <c r="EF867" s="17"/>
    </row>
    <row r="868" spans="2:136" ht="15">
      <c r="B868" s="17"/>
      <c r="C868" s="17"/>
      <c r="D868" s="20"/>
      <c r="E868" s="17"/>
      <c r="F868" s="17"/>
      <c r="G868" s="20"/>
      <c r="H868" s="17"/>
      <c r="I868" s="17"/>
      <c r="J868" s="26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  <c r="EE868" s="17"/>
      <c r="EF868" s="17"/>
    </row>
    <row r="869" spans="2:136" ht="15">
      <c r="B869" s="17"/>
      <c r="C869" s="17"/>
      <c r="D869" s="20"/>
      <c r="E869" s="17"/>
      <c r="F869" s="17"/>
      <c r="G869" s="20"/>
      <c r="H869" s="17"/>
      <c r="I869" s="17"/>
      <c r="J869" s="26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  <c r="EE869" s="17"/>
      <c r="EF869" s="17"/>
    </row>
    <row r="870" spans="2:136" ht="15">
      <c r="B870" s="17"/>
      <c r="C870" s="17"/>
      <c r="D870" s="20"/>
      <c r="E870" s="17"/>
      <c r="F870" s="17"/>
      <c r="G870" s="20"/>
      <c r="H870" s="17"/>
      <c r="I870" s="17"/>
      <c r="J870" s="26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  <c r="EE870" s="17"/>
      <c r="EF870" s="17"/>
    </row>
    <row r="871" spans="2:136" ht="15">
      <c r="B871" s="17"/>
      <c r="C871" s="17"/>
      <c r="D871" s="20"/>
      <c r="E871" s="17"/>
      <c r="F871" s="17"/>
      <c r="G871" s="20"/>
      <c r="H871" s="17"/>
      <c r="I871" s="17"/>
      <c r="J871" s="26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  <c r="EE871" s="17"/>
      <c r="EF871" s="17"/>
    </row>
    <row r="872" spans="2:136" ht="15">
      <c r="B872" s="17"/>
      <c r="C872" s="17"/>
      <c r="D872" s="20"/>
      <c r="E872" s="17"/>
      <c r="F872" s="17"/>
      <c r="G872" s="20"/>
      <c r="H872" s="17"/>
      <c r="I872" s="17"/>
      <c r="J872" s="26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  <c r="EE872" s="17"/>
      <c r="EF872" s="17"/>
    </row>
    <row r="873" spans="2:136" ht="15">
      <c r="B873" s="17"/>
      <c r="C873" s="17"/>
      <c r="D873" s="20"/>
      <c r="E873" s="17"/>
      <c r="F873" s="17"/>
      <c r="G873" s="20"/>
      <c r="H873" s="17"/>
      <c r="I873" s="17"/>
      <c r="J873" s="26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  <c r="EE873" s="17"/>
      <c r="EF873" s="17"/>
    </row>
    <row r="874" spans="2:136" ht="15">
      <c r="B874" s="17"/>
      <c r="C874" s="17"/>
      <c r="D874" s="20"/>
      <c r="E874" s="17"/>
      <c r="F874" s="17"/>
      <c r="G874" s="20"/>
      <c r="H874" s="17"/>
      <c r="I874" s="17"/>
      <c r="J874" s="26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  <c r="EE874" s="17"/>
      <c r="EF874" s="17"/>
    </row>
    <row r="875" spans="2:136" ht="15">
      <c r="B875" s="17"/>
      <c r="C875" s="17"/>
      <c r="D875" s="20"/>
      <c r="E875" s="17"/>
      <c r="F875" s="17"/>
      <c r="G875" s="20"/>
      <c r="H875" s="17"/>
      <c r="I875" s="17"/>
      <c r="J875" s="26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  <c r="EE875" s="17"/>
      <c r="EF875" s="17"/>
    </row>
    <row r="876" spans="2:136" ht="15">
      <c r="B876" s="17"/>
      <c r="C876" s="17"/>
      <c r="D876" s="20"/>
      <c r="E876" s="17"/>
      <c r="F876" s="17"/>
      <c r="G876" s="20"/>
      <c r="H876" s="17"/>
      <c r="I876" s="17"/>
      <c r="J876" s="26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</row>
    <row r="877" spans="2:136" ht="15">
      <c r="B877" s="17"/>
      <c r="C877" s="17"/>
      <c r="D877" s="20"/>
      <c r="E877" s="17"/>
      <c r="F877" s="17"/>
      <c r="G877" s="20"/>
      <c r="H877" s="17"/>
      <c r="I877" s="17"/>
      <c r="J877" s="26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  <c r="EE877" s="17"/>
      <c r="EF877" s="17"/>
    </row>
    <row r="878" spans="2:136" ht="15">
      <c r="B878" s="17"/>
      <c r="C878" s="17"/>
      <c r="D878" s="20"/>
      <c r="E878" s="17"/>
      <c r="F878" s="17"/>
      <c r="G878" s="20"/>
      <c r="H878" s="17"/>
      <c r="I878" s="17"/>
      <c r="J878" s="26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  <c r="EE878" s="17"/>
      <c r="EF878" s="17"/>
    </row>
    <row r="879" spans="2:136" ht="15">
      <c r="B879" s="17"/>
      <c r="C879" s="17"/>
      <c r="D879" s="20"/>
      <c r="E879" s="17"/>
      <c r="F879" s="17"/>
      <c r="G879" s="20"/>
      <c r="H879" s="17"/>
      <c r="I879" s="17"/>
      <c r="J879" s="26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  <c r="EE879" s="17"/>
      <c r="EF879" s="17"/>
    </row>
    <row r="880" spans="2:136" ht="15">
      <c r="B880" s="17"/>
      <c r="C880" s="17"/>
      <c r="D880" s="20"/>
      <c r="E880" s="17"/>
      <c r="F880" s="17"/>
      <c r="G880" s="20"/>
      <c r="H880" s="17"/>
      <c r="I880" s="17"/>
      <c r="J880" s="26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  <c r="EE880" s="17"/>
      <c r="EF880" s="17"/>
    </row>
    <row r="881" spans="2:136" ht="15">
      <c r="B881" s="17"/>
      <c r="C881" s="17"/>
      <c r="D881" s="20"/>
      <c r="E881" s="17"/>
      <c r="F881" s="17"/>
      <c r="G881" s="20"/>
      <c r="H881" s="17"/>
      <c r="I881" s="17"/>
      <c r="J881" s="26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  <c r="EE881" s="17"/>
      <c r="EF881" s="17"/>
    </row>
    <row r="882" spans="2:136" ht="15">
      <c r="B882" s="17"/>
      <c r="C882" s="17"/>
      <c r="D882" s="20"/>
      <c r="E882" s="17"/>
      <c r="F882" s="17"/>
      <c r="G882" s="20"/>
      <c r="H882" s="17"/>
      <c r="I882" s="17"/>
      <c r="J882" s="26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  <c r="EE882" s="17"/>
      <c r="EF882" s="17"/>
    </row>
    <row r="883" spans="2:136" ht="15">
      <c r="B883" s="17"/>
      <c r="C883" s="17"/>
      <c r="D883" s="20"/>
      <c r="E883" s="17"/>
      <c r="F883" s="17"/>
      <c r="G883" s="20"/>
      <c r="H883" s="17"/>
      <c r="I883" s="17"/>
      <c r="J883" s="26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  <c r="EE883" s="17"/>
      <c r="EF883" s="17"/>
    </row>
    <row r="884" spans="2:136" ht="15">
      <c r="B884" s="17"/>
      <c r="C884" s="17"/>
      <c r="D884" s="20"/>
      <c r="E884" s="17"/>
      <c r="F884" s="17"/>
      <c r="G884" s="20"/>
      <c r="H884" s="17"/>
      <c r="I884" s="17"/>
      <c r="J884" s="26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  <c r="EE884" s="17"/>
      <c r="EF884" s="17"/>
    </row>
    <row r="885" spans="2:136" ht="15">
      <c r="B885" s="17"/>
      <c r="C885" s="17"/>
      <c r="D885" s="20"/>
      <c r="E885" s="17"/>
      <c r="F885" s="17"/>
      <c r="G885" s="20"/>
      <c r="H885" s="17"/>
      <c r="I885" s="17"/>
      <c r="J885" s="26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  <c r="EE885" s="17"/>
      <c r="EF885" s="17"/>
    </row>
    <row r="886" spans="2:136" ht="15">
      <c r="B886" s="17"/>
      <c r="C886" s="17"/>
      <c r="D886" s="20"/>
      <c r="E886" s="17"/>
      <c r="F886" s="17"/>
      <c r="G886" s="20"/>
      <c r="H886" s="17"/>
      <c r="I886" s="17"/>
      <c r="J886" s="26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  <c r="EE886" s="17"/>
      <c r="EF886" s="17"/>
    </row>
    <row r="887" spans="2:136" ht="15">
      <c r="B887" s="17"/>
      <c r="C887" s="17"/>
      <c r="D887" s="20"/>
      <c r="E887" s="17"/>
      <c r="F887" s="17"/>
      <c r="G887" s="20"/>
      <c r="H887" s="17"/>
      <c r="I887" s="17"/>
      <c r="J887" s="26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  <c r="EE887" s="17"/>
      <c r="EF887" s="17"/>
    </row>
    <row r="888" spans="2:136" ht="15">
      <c r="B888" s="17"/>
      <c r="C888" s="17"/>
      <c r="D888" s="20"/>
      <c r="E888" s="17"/>
      <c r="F888" s="17"/>
      <c r="G888" s="20"/>
      <c r="H888" s="17"/>
      <c r="I888" s="17"/>
      <c r="J888" s="26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  <c r="EE888" s="17"/>
      <c r="EF888" s="17"/>
    </row>
    <row r="889" spans="2:136" ht="15">
      <c r="B889" s="17"/>
      <c r="C889" s="17"/>
      <c r="D889" s="20"/>
      <c r="E889" s="17"/>
      <c r="F889" s="17"/>
      <c r="G889" s="20"/>
      <c r="H889" s="17"/>
      <c r="I889" s="17"/>
      <c r="J889" s="26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  <c r="EE889" s="17"/>
      <c r="EF889" s="17"/>
    </row>
    <row r="890" spans="2:136" ht="15">
      <c r="B890" s="17"/>
      <c r="C890" s="17"/>
      <c r="D890" s="20"/>
      <c r="E890" s="17"/>
      <c r="F890" s="17"/>
      <c r="G890" s="20"/>
      <c r="H890" s="17"/>
      <c r="I890" s="17"/>
      <c r="J890" s="26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  <c r="EE890" s="17"/>
      <c r="EF890" s="17"/>
    </row>
    <row r="891" spans="2:136" ht="15">
      <c r="B891" s="17"/>
      <c r="C891" s="17"/>
      <c r="D891" s="20"/>
      <c r="E891" s="17"/>
      <c r="F891" s="17"/>
      <c r="G891" s="20"/>
      <c r="H891" s="17"/>
      <c r="I891" s="17"/>
      <c r="J891" s="26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  <c r="EE891" s="17"/>
      <c r="EF891" s="17"/>
    </row>
    <row r="892" spans="2:136" ht="15">
      <c r="B892" s="17"/>
      <c r="C892" s="17"/>
      <c r="D892" s="20"/>
      <c r="E892" s="17"/>
      <c r="F892" s="17"/>
      <c r="G892" s="20"/>
      <c r="H892" s="17"/>
      <c r="I892" s="17"/>
      <c r="J892" s="26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  <c r="EE892" s="17"/>
      <c r="EF892" s="17"/>
    </row>
    <row r="893" spans="2:136" ht="15">
      <c r="B893" s="17"/>
      <c r="C893" s="17"/>
      <c r="D893" s="20"/>
      <c r="E893" s="17"/>
      <c r="F893" s="17"/>
      <c r="G893" s="20"/>
      <c r="H893" s="17"/>
      <c r="I893" s="17"/>
      <c r="J893" s="26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  <c r="EE893" s="17"/>
      <c r="EF893" s="17"/>
    </row>
    <row r="894" spans="2:136" ht="15">
      <c r="B894" s="17"/>
      <c r="C894" s="17"/>
      <c r="D894" s="20"/>
      <c r="E894" s="17"/>
      <c r="F894" s="17"/>
      <c r="G894" s="20"/>
      <c r="H894" s="17"/>
      <c r="I894" s="17"/>
      <c r="J894" s="26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  <c r="EE894" s="17"/>
      <c r="EF894" s="17"/>
    </row>
    <row r="895" spans="2:136" ht="15">
      <c r="B895" s="17"/>
      <c r="C895" s="17"/>
      <c r="D895" s="20"/>
      <c r="E895" s="17"/>
      <c r="F895" s="17"/>
      <c r="G895" s="20"/>
      <c r="H895" s="17"/>
      <c r="I895" s="17"/>
      <c r="J895" s="26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  <c r="EE895" s="17"/>
      <c r="EF895" s="17"/>
    </row>
    <row r="896" spans="2:136" ht="15">
      <c r="B896" s="17"/>
      <c r="C896" s="17"/>
      <c r="D896" s="20"/>
      <c r="E896" s="17"/>
      <c r="F896" s="17"/>
      <c r="G896" s="20"/>
      <c r="H896" s="17"/>
      <c r="I896" s="17"/>
      <c r="J896" s="26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  <c r="EE896" s="17"/>
      <c r="EF896" s="17"/>
    </row>
    <row r="897" spans="2:136" ht="15">
      <c r="B897" s="17"/>
      <c r="C897" s="17"/>
      <c r="D897" s="20"/>
      <c r="E897" s="17"/>
      <c r="F897" s="17"/>
      <c r="G897" s="20"/>
      <c r="H897" s="17"/>
      <c r="I897" s="17"/>
      <c r="J897" s="26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  <c r="EE897" s="17"/>
      <c r="EF897" s="17"/>
    </row>
    <row r="898" spans="2:136" ht="15">
      <c r="B898" s="17"/>
      <c r="C898" s="17"/>
      <c r="D898" s="20"/>
      <c r="E898" s="17"/>
      <c r="F898" s="17"/>
      <c r="G898" s="20"/>
      <c r="H898" s="17"/>
      <c r="I898" s="17"/>
      <c r="J898" s="26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  <c r="EE898" s="17"/>
      <c r="EF898" s="17"/>
    </row>
    <row r="899" spans="2:136" ht="15">
      <c r="B899" s="17"/>
      <c r="C899" s="17"/>
      <c r="D899" s="20"/>
      <c r="E899" s="17"/>
      <c r="F899" s="17"/>
      <c r="G899" s="20"/>
      <c r="H899" s="17"/>
      <c r="I899" s="17"/>
      <c r="J899" s="26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  <c r="EE899" s="17"/>
      <c r="EF899" s="17"/>
    </row>
    <row r="900" spans="2:136" ht="15">
      <c r="B900" s="17"/>
      <c r="C900" s="17"/>
      <c r="D900" s="20"/>
      <c r="E900" s="17"/>
      <c r="F900" s="17"/>
      <c r="G900" s="20"/>
      <c r="H900" s="17"/>
      <c r="I900" s="17"/>
      <c r="J900" s="26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  <c r="EE900" s="17"/>
      <c r="EF900" s="17"/>
    </row>
    <row r="901" spans="2:136" ht="15">
      <c r="B901" s="17"/>
      <c r="C901" s="17"/>
      <c r="D901" s="20"/>
      <c r="E901" s="17"/>
      <c r="F901" s="17"/>
      <c r="G901" s="20"/>
      <c r="H901" s="17"/>
      <c r="I901" s="17"/>
      <c r="J901" s="26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  <c r="EE901" s="17"/>
      <c r="EF901" s="17"/>
    </row>
    <row r="902" spans="2:136" ht="15">
      <c r="B902" s="17"/>
      <c r="C902" s="17"/>
      <c r="D902" s="20"/>
      <c r="E902" s="17"/>
      <c r="F902" s="17"/>
      <c r="G902" s="20"/>
      <c r="H902" s="17"/>
      <c r="I902" s="17"/>
      <c r="J902" s="26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  <c r="EE902" s="17"/>
      <c r="EF902" s="17"/>
    </row>
    <row r="903" spans="2:136" ht="15">
      <c r="B903" s="17"/>
      <c r="C903" s="17"/>
      <c r="D903" s="20"/>
      <c r="E903" s="17"/>
      <c r="F903" s="17"/>
      <c r="G903" s="20"/>
      <c r="H903" s="17"/>
      <c r="I903" s="17"/>
      <c r="J903" s="26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  <c r="EE903" s="17"/>
      <c r="EF903" s="17"/>
    </row>
    <row r="904" spans="2:136" ht="15">
      <c r="B904" s="17"/>
      <c r="C904" s="17"/>
      <c r="D904" s="20"/>
      <c r="E904" s="17"/>
      <c r="F904" s="17"/>
      <c r="G904" s="20"/>
      <c r="H904" s="17"/>
      <c r="I904" s="17"/>
      <c r="J904" s="26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  <c r="EE904" s="17"/>
      <c r="EF904" s="17"/>
    </row>
    <row r="905" spans="2:136" ht="15">
      <c r="B905" s="17"/>
      <c r="C905" s="17"/>
      <c r="D905" s="20"/>
      <c r="E905" s="17"/>
      <c r="F905" s="17"/>
      <c r="G905" s="20"/>
      <c r="H905" s="17"/>
      <c r="I905" s="21"/>
      <c r="J905" s="26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  <c r="EE905" s="17"/>
      <c r="EF905" s="17"/>
    </row>
    <row r="906" spans="2:136" ht="15">
      <c r="B906" s="17"/>
      <c r="C906" s="17"/>
      <c r="D906" s="17"/>
      <c r="E906" s="17"/>
      <c r="F906" s="17"/>
      <c r="G906" s="20"/>
      <c r="H906" s="17"/>
      <c r="I906" s="17"/>
      <c r="J906" s="26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  <c r="EE906" s="17"/>
      <c r="EF906" s="17"/>
    </row>
    <row r="907" spans="2:136" ht="15">
      <c r="B907" s="17"/>
      <c r="C907" s="17"/>
      <c r="D907" s="17"/>
      <c r="E907" s="17"/>
      <c r="F907" s="17"/>
      <c r="G907" s="20"/>
      <c r="H907" s="17"/>
      <c r="I907" s="17"/>
      <c r="J907" s="26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  <c r="EE907" s="17"/>
      <c r="EF907" s="17"/>
    </row>
    <row r="908" spans="2:136" ht="15">
      <c r="B908" s="17"/>
      <c r="C908" s="17"/>
      <c r="D908" s="17"/>
      <c r="E908" s="17"/>
      <c r="F908" s="17"/>
      <c r="G908" s="20"/>
      <c r="H908" s="17"/>
      <c r="I908" s="17"/>
      <c r="J908" s="26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  <c r="EE908" s="17"/>
      <c r="EF908" s="17"/>
    </row>
    <row r="909" spans="2:136" ht="15">
      <c r="B909" s="17"/>
      <c r="C909" s="17"/>
      <c r="D909" s="17"/>
      <c r="E909" s="17"/>
      <c r="F909" s="17"/>
      <c r="G909" s="20"/>
      <c r="H909" s="17"/>
      <c r="I909" s="17"/>
      <c r="J909" s="26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  <c r="EE909" s="17"/>
      <c r="EF909" s="17"/>
    </row>
    <row r="910" spans="2:136" ht="15">
      <c r="B910" s="17"/>
      <c r="C910" s="17"/>
      <c r="D910" s="17"/>
      <c r="E910" s="17"/>
      <c r="F910" s="17"/>
      <c r="G910" s="20"/>
      <c r="H910" s="17"/>
      <c r="I910" s="17"/>
      <c r="J910" s="26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  <c r="EE910" s="17"/>
      <c r="EF910" s="17"/>
    </row>
    <row r="911" spans="2:136" ht="15">
      <c r="B911" s="17"/>
      <c r="C911" s="17"/>
      <c r="D911" s="17"/>
      <c r="E911" s="17"/>
      <c r="F911" s="17"/>
      <c r="G911" s="20"/>
      <c r="H911" s="17"/>
      <c r="I911" s="17"/>
      <c r="J911" s="26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</row>
    <row r="912" spans="2:136" ht="15">
      <c r="B912" s="17"/>
      <c r="C912" s="17"/>
      <c r="D912" s="17"/>
      <c r="E912" s="17"/>
      <c r="F912" s="17"/>
      <c r="G912" s="20"/>
      <c r="H912" s="17"/>
      <c r="I912" s="17"/>
      <c r="J912" s="26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</row>
    <row r="913" spans="2:136" ht="15">
      <c r="B913" s="17"/>
      <c r="C913" s="17"/>
      <c r="D913" s="17"/>
      <c r="E913" s="17"/>
      <c r="F913" s="17"/>
      <c r="G913" s="20"/>
      <c r="H913" s="17"/>
      <c r="I913" s="17"/>
      <c r="J913" s="26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</row>
    <row r="914" spans="2:136" ht="15">
      <c r="B914" s="17"/>
      <c r="C914" s="17"/>
      <c r="D914" s="17"/>
      <c r="E914" s="17"/>
      <c r="F914" s="17"/>
      <c r="G914" s="20"/>
      <c r="H914" s="17"/>
      <c r="I914" s="17"/>
      <c r="J914" s="26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</row>
    <row r="915" spans="2:136" ht="15">
      <c r="B915" s="17"/>
      <c r="C915" s="17"/>
      <c r="D915" s="17"/>
      <c r="E915" s="17"/>
      <c r="F915" s="17"/>
      <c r="G915" s="20"/>
      <c r="H915" s="17"/>
      <c r="I915" s="17"/>
      <c r="J915" s="26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  <c r="EE915" s="17"/>
      <c r="EF915" s="17"/>
    </row>
    <row r="916" spans="2:136" ht="15">
      <c r="B916" s="17"/>
      <c r="C916" s="17"/>
      <c r="D916" s="17"/>
      <c r="E916" s="17"/>
      <c r="F916" s="17"/>
      <c r="G916" s="20"/>
      <c r="H916" s="17"/>
      <c r="I916" s="17"/>
      <c r="J916" s="26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  <c r="EE916" s="17"/>
      <c r="EF916" s="17"/>
    </row>
    <row r="917" spans="2:136" ht="15">
      <c r="B917" s="17"/>
      <c r="C917" s="17"/>
      <c r="D917" s="17"/>
      <c r="E917" s="17"/>
      <c r="F917" s="17"/>
      <c r="G917" s="20"/>
      <c r="H917" s="17"/>
      <c r="I917" s="17"/>
      <c r="J917" s="26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  <c r="EE917" s="17"/>
      <c r="EF917" s="17"/>
    </row>
    <row r="918" spans="2:136" ht="15">
      <c r="B918" s="17"/>
      <c r="C918" s="17"/>
      <c r="D918" s="17"/>
      <c r="E918" s="17"/>
      <c r="F918" s="17"/>
      <c r="G918" s="20"/>
      <c r="H918" s="17"/>
      <c r="I918" s="17"/>
      <c r="J918" s="26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  <c r="EE918" s="17"/>
      <c r="EF918" s="17"/>
    </row>
    <row r="919" spans="2:136" ht="15">
      <c r="B919" s="17"/>
      <c r="C919" s="17"/>
      <c r="D919" s="17"/>
      <c r="E919" s="17"/>
      <c r="F919" s="17"/>
      <c r="G919" s="20"/>
      <c r="H919" s="17"/>
      <c r="I919" s="17"/>
      <c r="J919" s="26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  <c r="EE919" s="17"/>
      <c r="EF919" s="17"/>
    </row>
    <row r="920" spans="2:136" ht="15">
      <c r="B920" s="17"/>
      <c r="C920" s="17"/>
      <c r="D920" s="17"/>
      <c r="E920" s="17"/>
      <c r="F920" s="17"/>
      <c r="G920" s="20"/>
      <c r="H920" s="17"/>
      <c r="I920" s="17"/>
      <c r="J920" s="26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  <c r="EE920" s="17"/>
      <c r="EF920" s="17"/>
    </row>
    <row r="921" spans="2:136" ht="15">
      <c r="B921" s="17"/>
      <c r="C921" s="17"/>
      <c r="D921" s="17"/>
      <c r="E921" s="17"/>
      <c r="F921" s="17"/>
      <c r="G921" s="20"/>
      <c r="H921" s="17"/>
      <c r="I921" s="17"/>
      <c r="J921" s="26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  <c r="EE921" s="17"/>
      <c r="EF921" s="17"/>
    </row>
    <row r="922" spans="2:136" ht="15">
      <c r="B922" s="17"/>
      <c r="C922" s="17"/>
      <c r="D922" s="17"/>
      <c r="E922" s="17"/>
      <c r="F922" s="17"/>
      <c r="G922" s="20"/>
      <c r="H922" s="17"/>
      <c r="I922" s="17"/>
      <c r="J922" s="26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  <c r="EE922" s="17"/>
      <c r="EF922" s="17"/>
    </row>
    <row r="923" spans="2:136" ht="15">
      <c r="B923" s="17"/>
      <c r="C923" s="17"/>
      <c r="D923" s="17"/>
      <c r="E923" s="17"/>
      <c r="F923" s="17"/>
      <c r="G923" s="20"/>
      <c r="H923" s="17"/>
      <c r="I923" s="17"/>
      <c r="J923" s="26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  <c r="EE923" s="17"/>
      <c r="EF923" s="17"/>
    </row>
    <row r="924" spans="2:136" ht="15">
      <c r="B924" s="17"/>
      <c r="C924" s="17"/>
      <c r="D924" s="17"/>
      <c r="E924" s="17"/>
      <c r="F924" s="17"/>
      <c r="G924" s="20"/>
      <c r="H924" s="17"/>
      <c r="I924" s="17"/>
      <c r="J924" s="26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</row>
    <row r="925" spans="2:136" ht="15">
      <c r="B925" s="17"/>
      <c r="C925" s="17"/>
      <c r="D925" s="17"/>
      <c r="E925" s="17"/>
      <c r="F925" s="17"/>
      <c r="G925" s="20"/>
      <c r="H925" s="17"/>
      <c r="I925" s="17"/>
      <c r="J925" s="26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</row>
    <row r="926" spans="2:136" ht="15">
      <c r="B926" s="17"/>
      <c r="C926" s="17"/>
      <c r="D926" s="17"/>
      <c r="E926" s="17"/>
      <c r="F926" s="17"/>
      <c r="G926" s="20"/>
      <c r="H926" s="17"/>
      <c r="I926" s="17"/>
      <c r="J926" s="26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  <c r="EE926" s="17"/>
      <c r="EF926" s="17"/>
    </row>
    <row r="927" spans="2:136" ht="15">
      <c r="B927" s="17"/>
      <c r="C927" s="17"/>
      <c r="D927" s="17"/>
      <c r="E927" s="17"/>
      <c r="F927" s="17"/>
      <c r="G927" s="20"/>
      <c r="H927" s="17"/>
      <c r="I927" s="17"/>
      <c r="J927" s="26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  <c r="EE927" s="17"/>
      <c r="EF927" s="17"/>
    </row>
    <row r="928" spans="2:136" ht="15">
      <c r="B928" s="17"/>
      <c r="C928" s="17"/>
      <c r="D928" s="17"/>
      <c r="E928" s="17"/>
      <c r="F928" s="17"/>
      <c r="G928" s="20"/>
      <c r="H928" s="17"/>
      <c r="I928" s="17"/>
      <c r="J928" s="26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  <c r="EE928" s="17"/>
      <c r="EF928" s="17"/>
    </row>
    <row r="929" spans="2:136" ht="15">
      <c r="B929" s="17"/>
      <c r="C929" s="17"/>
      <c r="D929" s="17"/>
      <c r="E929" s="17"/>
      <c r="F929" s="17"/>
      <c r="G929" s="20"/>
      <c r="H929" s="17"/>
      <c r="I929" s="17"/>
      <c r="J929" s="26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</row>
    <row r="930" spans="2:136" ht="15">
      <c r="B930" s="17"/>
      <c r="C930" s="17"/>
      <c r="D930" s="17"/>
      <c r="E930" s="17"/>
      <c r="F930" s="17"/>
      <c r="G930" s="20"/>
      <c r="H930" s="17"/>
      <c r="I930" s="17"/>
      <c r="J930" s="26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  <c r="EE930" s="17"/>
      <c r="EF930" s="17"/>
    </row>
    <row r="931" spans="2:136" ht="15">
      <c r="B931" s="17"/>
      <c r="C931" s="17"/>
      <c r="D931" s="17"/>
      <c r="E931" s="17"/>
      <c r="F931" s="17"/>
      <c r="G931" s="20"/>
      <c r="H931" s="17"/>
      <c r="I931" s="17"/>
      <c r="J931" s="26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  <c r="EE931" s="17"/>
      <c r="EF931" s="17"/>
    </row>
    <row r="932" spans="2:136" ht="15">
      <c r="B932" s="17"/>
      <c r="C932" s="17"/>
      <c r="D932" s="17"/>
      <c r="E932" s="17"/>
      <c r="F932" s="17"/>
      <c r="G932" s="20"/>
      <c r="H932" s="17"/>
      <c r="I932" s="17"/>
      <c r="J932" s="26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</row>
    <row r="933" spans="2:136" ht="15">
      <c r="B933" s="17"/>
      <c r="C933" s="17"/>
      <c r="D933" s="17"/>
      <c r="E933" s="17"/>
      <c r="F933" s="17"/>
      <c r="G933" s="20"/>
      <c r="H933" s="17"/>
      <c r="I933" s="17"/>
      <c r="J933" s="26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</row>
    <row r="934" spans="2:136" ht="15">
      <c r="B934" s="17"/>
      <c r="C934" s="17"/>
      <c r="D934" s="17"/>
      <c r="E934" s="17"/>
      <c r="F934" s="17"/>
      <c r="G934" s="20"/>
      <c r="H934" s="17"/>
      <c r="I934" s="17"/>
      <c r="J934" s="26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  <c r="EE934" s="17"/>
      <c r="EF934" s="17"/>
    </row>
    <row r="935" spans="2:136" ht="15">
      <c r="B935" s="17"/>
      <c r="C935" s="17"/>
      <c r="D935" s="17"/>
      <c r="E935" s="17"/>
      <c r="F935" s="17"/>
      <c r="G935" s="20"/>
      <c r="H935" s="17"/>
      <c r="I935" s="17"/>
      <c r="J935" s="26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</row>
    <row r="936" spans="2:136" ht="15">
      <c r="B936" s="17"/>
      <c r="C936" s="17"/>
      <c r="D936" s="17"/>
      <c r="E936" s="17"/>
      <c r="F936" s="17"/>
      <c r="G936" s="20"/>
      <c r="H936" s="17"/>
      <c r="I936" s="17"/>
      <c r="J936" s="26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  <c r="EE936" s="17"/>
      <c r="EF936" s="17"/>
    </row>
    <row r="937" spans="2:136" ht="15">
      <c r="B937" s="17"/>
      <c r="C937" s="17"/>
      <c r="D937" s="17"/>
      <c r="E937" s="17"/>
      <c r="F937" s="17"/>
      <c r="G937" s="20"/>
      <c r="H937" s="17"/>
      <c r="I937" s="17"/>
      <c r="J937" s="26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</row>
    <row r="938" spans="2:136" ht="15">
      <c r="B938" s="17"/>
      <c r="C938" s="17"/>
      <c r="D938" s="17"/>
      <c r="E938" s="17"/>
      <c r="F938" s="17"/>
      <c r="G938" s="20"/>
      <c r="H938" s="17"/>
      <c r="I938" s="17"/>
      <c r="J938" s="26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  <c r="EE938" s="17"/>
      <c r="EF938" s="17"/>
    </row>
    <row r="939" spans="2:136" ht="15">
      <c r="B939" s="17"/>
      <c r="C939" s="17"/>
      <c r="D939" s="17"/>
      <c r="E939" s="17"/>
      <c r="F939" s="17"/>
      <c r="G939" s="20"/>
      <c r="H939" s="17"/>
      <c r="I939" s="17"/>
      <c r="J939" s="26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  <c r="EE939" s="17"/>
      <c r="EF939" s="17"/>
    </row>
    <row r="940" spans="2:136" ht="15">
      <c r="B940" s="17"/>
      <c r="C940" s="17"/>
      <c r="D940" s="17"/>
      <c r="E940" s="17"/>
      <c r="F940" s="17"/>
      <c r="G940" s="20"/>
      <c r="H940" s="17"/>
      <c r="I940" s="17"/>
      <c r="J940" s="26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  <c r="EE940" s="17"/>
      <c r="EF940" s="17"/>
    </row>
    <row r="941" spans="2:136" ht="15">
      <c r="B941" s="17"/>
      <c r="C941" s="17"/>
      <c r="D941" s="17"/>
      <c r="E941" s="17"/>
      <c r="F941" s="17"/>
      <c r="G941" s="20"/>
      <c r="H941" s="17"/>
      <c r="I941" s="17"/>
      <c r="J941" s="26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</row>
    <row r="942" spans="2:136" ht="15">
      <c r="B942" s="17"/>
      <c r="C942" s="17"/>
      <c r="D942" s="17"/>
      <c r="E942" s="17"/>
      <c r="F942" s="17"/>
      <c r="G942" s="20"/>
      <c r="H942" s="17"/>
      <c r="I942" s="17"/>
      <c r="J942" s="26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  <c r="EE942" s="17"/>
      <c r="EF942" s="17"/>
    </row>
    <row r="943" spans="2:136" ht="15">
      <c r="B943" s="17"/>
      <c r="C943" s="17"/>
      <c r="D943" s="17"/>
      <c r="E943" s="17"/>
      <c r="F943" s="17"/>
      <c r="G943" s="20"/>
      <c r="H943" s="17"/>
      <c r="I943" s="17"/>
      <c r="J943" s="26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  <c r="EE943" s="17"/>
      <c r="EF943" s="17"/>
    </row>
    <row r="944" spans="2:136" ht="15">
      <c r="B944" s="17"/>
      <c r="C944" s="17"/>
      <c r="D944" s="17"/>
      <c r="E944" s="17"/>
      <c r="F944" s="17"/>
      <c r="G944" s="20"/>
      <c r="H944" s="17"/>
      <c r="I944" s="17"/>
      <c r="J944" s="26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</row>
    <row r="945" spans="2:136" ht="15">
      <c r="B945" s="17"/>
      <c r="C945" s="17"/>
      <c r="D945" s="17"/>
      <c r="E945" s="17"/>
      <c r="F945" s="17"/>
      <c r="G945" s="20"/>
      <c r="H945" s="17"/>
      <c r="I945" s="17"/>
      <c r="J945" s="26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</row>
    <row r="946" spans="2:136" ht="15">
      <c r="B946" s="17"/>
      <c r="C946" s="17"/>
      <c r="D946" s="17"/>
      <c r="E946" s="17"/>
      <c r="F946" s="17"/>
      <c r="G946" s="20"/>
      <c r="H946" s="17"/>
      <c r="I946" s="17"/>
      <c r="J946" s="26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</row>
    <row r="947" spans="2:136" ht="15">
      <c r="B947" s="17"/>
      <c r="C947" s="17"/>
      <c r="D947" s="17"/>
      <c r="E947" s="17"/>
      <c r="F947" s="17"/>
      <c r="G947" s="20"/>
      <c r="H947" s="17"/>
      <c r="I947" s="17"/>
      <c r="J947" s="26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</row>
    <row r="948" spans="2:136" ht="15">
      <c r="B948" s="17"/>
      <c r="C948" s="17"/>
      <c r="D948" s="17"/>
      <c r="E948" s="17"/>
      <c r="F948" s="17"/>
      <c r="G948" s="20"/>
      <c r="H948" s="17"/>
      <c r="I948" s="17"/>
      <c r="J948" s="26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  <c r="EE948" s="17"/>
      <c r="EF948" s="17"/>
    </row>
    <row r="949" spans="2:136" ht="15">
      <c r="B949" s="17"/>
      <c r="C949" s="17"/>
      <c r="D949" s="17"/>
      <c r="E949" s="17"/>
      <c r="F949" s="17"/>
      <c r="G949" s="20"/>
      <c r="H949" s="17"/>
      <c r="I949" s="17"/>
      <c r="J949" s="26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</row>
    <row r="950" spans="2:136" ht="15">
      <c r="B950" s="17"/>
      <c r="C950" s="17"/>
      <c r="D950" s="17"/>
      <c r="E950" s="17"/>
      <c r="F950" s="17"/>
      <c r="G950" s="20"/>
      <c r="H950" s="17"/>
      <c r="I950" s="17"/>
      <c r="J950" s="26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</row>
    <row r="951" spans="2:136" ht="15">
      <c r="B951" s="17"/>
      <c r="C951" s="17"/>
      <c r="D951" s="17"/>
      <c r="E951" s="17"/>
      <c r="F951" s="17"/>
      <c r="G951" s="20"/>
      <c r="H951" s="17"/>
      <c r="I951" s="17"/>
      <c r="J951" s="26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</row>
    <row r="952" spans="2:136" ht="15">
      <c r="B952" s="17"/>
      <c r="C952" s="17"/>
      <c r="D952" s="17"/>
      <c r="E952" s="17"/>
      <c r="F952" s="17"/>
      <c r="G952" s="20"/>
      <c r="H952" s="17"/>
      <c r="I952" s="17"/>
      <c r="J952" s="26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</row>
    <row r="953" spans="2:136" ht="15">
      <c r="B953" s="17"/>
      <c r="C953" s="17"/>
      <c r="D953" s="17"/>
      <c r="E953" s="17"/>
      <c r="F953" s="17"/>
      <c r="G953" s="20"/>
      <c r="H953" s="17"/>
      <c r="I953" s="17"/>
      <c r="J953" s="26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</row>
    <row r="954" spans="2:136" ht="15">
      <c r="B954" s="17"/>
      <c r="C954" s="17"/>
      <c r="D954" s="17"/>
      <c r="E954" s="17"/>
      <c r="F954" s="17"/>
      <c r="G954" s="20"/>
      <c r="H954" s="17"/>
      <c r="I954" s="17"/>
      <c r="J954" s="26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  <c r="EE954" s="17"/>
      <c r="EF954" s="17"/>
    </row>
    <row r="955" spans="2:136" ht="15">
      <c r="B955" s="17"/>
      <c r="C955" s="17"/>
      <c r="D955" s="17"/>
      <c r="E955" s="17"/>
      <c r="F955" s="17"/>
      <c r="G955" s="20"/>
      <c r="H955" s="17"/>
      <c r="I955" s="17"/>
      <c r="J955" s="26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</row>
    <row r="956" spans="2:136" ht="15">
      <c r="B956" s="17"/>
      <c r="C956" s="17"/>
      <c r="D956" s="17"/>
      <c r="E956" s="17"/>
      <c r="F956" s="17"/>
      <c r="G956" s="20"/>
      <c r="H956" s="17"/>
      <c r="I956" s="17"/>
      <c r="J956" s="26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  <c r="EE956" s="17"/>
      <c r="EF956" s="17"/>
    </row>
    <row r="957" spans="2:136" ht="15">
      <c r="B957" s="17"/>
      <c r="C957" s="17"/>
      <c r="D957" s="17"/>
      <c r="E957" s="17"/>
      <c r="F957" s="17"/>
      <c r="G957" s="20"/>
      <c r="H957" s="17"/>
      <c r="I957" s="17"/>
      <c r="J957" s="26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  <c r="EE957" s="17"/>
      <c r="EF957" s="17"/>
    </row>
    <row r="958" spans="2:136" ht="15">
      <c r="B958" s="17"/>
      <c r="C958" s="17"/>
      <c r="D958" s="17"/>
      <c r="E958" s="17"/>
      <c r="F958" s="17"/>
      <c r="G958" s="20"/>
      <c r="H958" s="17"/>
      <c r="I958" s="17"/>
      <c r="J958" s="26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  <c r="EE958" s="17"/>
      <c r="EF958" s="17"/>
    </row>
    <row r="959" spans="2:136" ht="15">
      <c r="B959" s="17"/>
      <c r="C959" s="17"/>
      <c r="D959" s="17"/>
      <c r="E959" s="17"/>
      <c r="F959" s="17"/>
      <c r="G959" s="20"/>
      <c r="H959" s="17"/>
      <c r="I959" s="17"/>
      <c r="J959" s="26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</row>
    <row r="960" spans="2:136" ht="15">
      <c r="B960" s="17"/>
      <c r="C960" s="17"/>
      <c r="D960" s="17"/>
      <c r="E960" s="17"/>
      <c r="F960" s="17"/>
      <c r="G960" s="20"/>
      <c r="H960" s="17"/>
      <c r="I960" s="17"/>
      <c r="J960" s="26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  <c r="EE960" s="17"/>
      <c r="EF960" s="17"/>
    </row>
    <row r="961" spans="2:136" ht="15">
      <c r="B961" s="17"/>
      <c r="C961" s="17"/>
      <c r="D961" s="17"/>
      <c r="E961" s="17"/>
      <c r="F961" s="17"/>
      <c r="G961" s="20"/>
      <c r="H961" s="17"/>
      <c r="I961" s="17"/>
      <c r="J961" s="26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  <c r="EE961" s="17"/>
      <c r="EF961" s="17"/>
    </row>
    <row r="962" spans="2:136" ht="15">
      <c r="B962" s="17"/>
      <c r="C962" s="17"/>
      <c r="D962" s="17"/>
      <c r="E962" s="17"/>
      <c r="F962" s="17"/>
      <c r="G962" s="20"/>
      <c r="H962" s="17"/>
      <c r="I962" s="17"/>
      <c r="J962" s="26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</row>
    <row r="963" spans="2:136" ht="15">
      <c r="B963" s="17"/>
      <c r="C963" s="17"/>
      <c r="D963" s="17"/>
      <c r="E963" s="17"/>
      <c r="F963" s="17"/>
      <c r="G963" s="20"/>
      <c r="H963" s="17"/>
      <c r="I963" s="17"/>
      <c r="J963" s="26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  <c r="EE963" s="17"/>
      <c r="EF963" s="17"/>
    </row>
    <row r="964" spans="2:136" ht="15">
      <c r="B964" s="17"/>
      <c r="C964" s="17"/>
      <c r="D964" s="17"/>
      <c r="E964" s="17"/>
      <c r="F964" s="17"/>
      <c r="G964" s="20"/>
      <c r="H964" s="17"/>
      <c r="I964" s="17"/>
      <c r="J964" s="26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  <c r="EE964" s="17"/>
      <c r="EF964" s="17"/>
    </row>
    <row r="965" spans="2:136" ht="15">
      <c r="B965" s="17"/>
      <c r="C965" s="17"/>
      <c r="D965" s="17"/>
      <c r="E965" s="17"/>
      <c r="F965" s="17"/>
      <c r="G965" s="20"/>
      <c r="H965" s="17"/>
      <c r="I965" s="17"/>
      <c r="J965" s="26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  <c r="EE965" s="17"/>
      <c r="EF965" s="17"/>
    </row>
    <row r="966" spans="2:136" ht="15">
      <c r="B966" s="17"/>
      <c r="C966" s="17"/>
      <c r="D966" s="17"/>
      <c r="E966" s="17"/>
      <c r="F966" s="17"/>
      <c r="G966" s="20"/>
      <c r="H966" s="17"/>
      <c r="I966" s="17"/>
      <c r="J966" s="26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  <c r="EE966" s="17"/>
      <c r="EF966" s="17"/>
    </row>
    <row r="967" spans="2:136" ht="15">
      <c r="B967" s="17"/>
      <c r="C967" s="17"/>
      <c r="D967" s="17"/>
      <c r="E967" s="17"/>
      <c r="F967" s="17"/>
      <c r="G967" s="20"/>
      <c r="H967" s="17"/>
      <c r="I967" s="17"/>
      <c r="J967" s="26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  <c r="EE967" s="17"/>
      <c r="EF967" s="17"/>
    </row>
    <row r="968" spans="2:136" ht="15">
      <c r="B968" s="17"/>
      <c r="C968" s="17"/>
      <c r="D968" s="17"/>
      <c r="E968" s="17"/>
      <c r="F968" s="17"/>
      <c r="G968" s="20"/>
      <c r="H968" s="17"/>
      <c r="I968" s="17"/>
      <c r="J968" s="26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  <c r="EE968" s="17"/>
      <c r="EF968" s="17"/>
    </row>
    <row r="969" spans="2:136" ht="15">
      <c r="B969" s="17"/>
      <c r="C969" s="17"/>
      <c r="D969" s="17"/>
      <c r="E969" s="17"/>
      <c r="F969" s="17"/>
      <c r="G969" s="20"/>
      <c r="H969" s="17"/>
      <c r="I969" s="17"/>
      <c r="J969" s="26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  <c r="EE969" s="17"/>
      <c r="EF969" s="17"/>
    </row>
    <row r="970" spans="2:136" ht="15">
      <c r="B970" s="17"/>
      <c r="C970" s="17"/>
      <c r="D970" s="17"/>
      <c r="E970" s="17"/>
      <c r="F970" s="17"/>
      <c r="G970" s="20"/>
      <c r="H970" s="17"/>
      <c r="I970" s="17"/>
      <c r="J970" s="26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  <c r="EE970" s="17"/>
      <c r="EF970" s="17"/>
    </row>
    <row r="971" spans="2:136" ht="15">
      <c r="B971" s="17"/>
      <c r="C971" s="17"/>
      <c r="D971" s="17"/>
      <c r="E971" s="17"/>
      <c r="F971" s="17"/>
      <c r="G971" s="20"/>
      <c r="H971" s="17"/>
      <c r="I971" s="17"/>
      <c r="J971" s="26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</row>
    <row r="972" spans="2:136" ht="15">
      <c r="B972" s="17"/>
      <c r="C972" s="17"/>
      <c r="D972" s="17"/>
      <c r="E972" s="17"/>
      <c r="F972" s="17"/>
      <c r="G972" s="20"/>
      <c r="H972" s="17"/>
      <c r="I972" s="17"/>
      <c r="J972" s="26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  <c r="EE972" s="17"/>
      <c r="EF972" s="17"/>
    </row>
    <row r="973" spans="2:136" ht="15">
      <c r="B973" s="17"/>
      <c r="C973" s="17"/>
      <c r="D973" s="17"/>
      <c r="E973" s="17"/>
      <c r="F973" s="17"/>
      <c r="G973" s="20"/>
      <c r="H973" s="17"/>
      <c r="I973" s="17"/>
      <c r="J973" s="26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</row>
    <row r="974" spans="2:136" ht="15">
      <c r="B974" s="17"/>
      <c r="C974" s="17"/>
      <c r="D974" s="17"/>
      <c r="E974" s="17"/>
      <c r="F974" s="17"/>
      <c r="G974" s="20"/>
      <c r="H974" s="17"/>
      <c r="I974" s="17"/>
      <c r="J974" s="26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  <c r="EE974" s="17"/>
      <c r="EF974" s="17"/>
    </row>
    <row r="975" spans="2:136" ht="15">
      <c r="B975" s="17"/>
      <c r="C975" s="17"/>
      <c r="D975" s="17"/>
      <c r="E975" s="17"/>
      <c r="F975" s="17"/>
      <c r="G975" s="20"/>
      <c r="H975" s="17"/>
      <c r="I975" s="17"/>
      <c r="J975" s="26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</row>
    <row r="976" spans="2:136" ht="15">
      <c r="B976" s="17"/>
      <c r="C976" s="17"/>
      <c r="D976" s="17"/>
      <c r="E976" s="17"/>
      <c r="F976" s="17"/>
      <c r="G976" s="20"/>
      <c r="H976" s="17"/>
      <c r="I976" s="17"/>
      <c r="J976" s="26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  <c r="EE976" s="17"/>
      <c r="EF976" s="17"/>
    </row>
    <row r="977" spans="2:136" ht="15">
      <c r="B977" s="17"/>
      <c r="C977" s="17"/>
      <c r="D977" s="17"/>
      <c r="E977" s="17"/>
      <c r="F977" s="17"/>
      <c r="G977" s="20"/>
      <c r="H977" s="17"/>
      <c r="I977" s="17"/>
      <c r="J977" s="26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  <c r="EE977" s="17"/>
      <c r="EF977" s="17"/>
    </row>
    <row r="978" spans="2:136" ht="15">
      <c r="B978" s="17"/>
      <c r="C978" s="17"/>
      <c r="D978" s="17"/>
      <c r="E978" s="17"/>
      <c r="F978" s="17"/>
      <c r="G978" s="20"/>
      <c r="H978" s="17"/>
      <c r="I978" s="17"/>
      <c r="J978" s="26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</row>
    <row r="979" spans="2:136" ht="15">
      <c r="B979" s="17"/>
      <c r="C979" s="17"/>
      <c r="D979" s="17"/>
      <c r="E979" s="17"/>
      <c r="F979" s="17"/>
      <c r="G979" s="20"/>
      <c r="H979" s="17"/>
      <c r="I979" s="17"/>
      <c r="J979" s="26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</row>
    <row r="980" spans="2:136" ht="15">
      <c r="B980" s="17"/>
      <c r="C980" s="17"/>
      <c r="D980" s="17"/>
      <c r="E980" s="17"/>
      <c r="F980" s="17"/>
      <c r="G980" s="20"/>
      <c r="H980" s="17"/>
      <c r="I980" s="17"/>
      <c r="J980" s="26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</row>
    <row r="981" spans="2:136" ht="15">
      <c r="B981" s="17"/>
      <c r="C981" s="17"/>
      <c r="D981" s="17"/>
      <c r="E981" s="17"/>
      <c r="F981" s="17"/>
      <c r="G981" s="20"/>
      <c r="H981" s="17"/>
      <c r="I981" s="17"/>
      <c r="J981" s="26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</row>
    <row r="982" spans="2:136" ht="15">
      <c r="B982" s="17"/>
      <c r="C982" s="17"/>
      <c r="D982" s="17"/>
      <c r="E982" s="17"/>
      <c r="F982" s="17"/>
      <c r="G982" s="20"/>
      <c r="H982" s="17"/>
      <c r="I982" s="17"/>
      <c r="J982" s="26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</row>
    <row r="983" spans="2:136" ht="15">
      <c r="B983" s="17"/>
      <c r="C983" s="17"/>
      <c r="D983" s="17"/>
      <c r="E983" s="17"/>
      <c r="F983" s="17"/>
      <c r="G983" s="20"/>
      <c r="H983" s="17"/>
      <c r="I983" s="17"/>
      <c r="J983" s="26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  <c r="EE983" s="17"/>
      <c r="EF983" s="17"/>
    </row>
    <row r="984" spans="2:136" ht="15">
      <c r="B984" s="17"/>
      <c r="C984" s="17"/>
      <c r="D984" s="17"/>
      <c r="E984" s="17"/>
      <c r="F984" s="17"/>
      <c r="G984" s="20"/>
      <c r="H984" s="17"/>
      <c r="I984" s="17"/>
      <c r="J984" s="26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  <c r="EE984" s="17"/>
      <c r="EF984" s="17"/>
    </row>
    <row r="985" spans="2:136" ht="15">
      <c r="B985" s="17"/>
      <c r="C985" s="17"/>
      <c r="D985" s="17"/>
      <c r="E985" s="17"/>
      <c r="F985" s="17"/>
      <c r="G985" s="20"/>
      <c r="H985" s="17"/>
      <c r="I985" s="17"/>
      <c r="J985" s="26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  <c r="EE985" s="17"/>
      <c r="EF985" s="17"/>
    </row>
    <row r="986" spans="2:136" ht="15">
      <c r="B986" s="17"/>
      <c r="C986" s="17"/>
      <c r="D986" s="17"/>
      <c r="E986" s="17"/>
      <c r="F986" s="17"/>
      <c r="G986" s="20"/>
      <c r="H986" s="17"/>
      <c r="I986" s="17"/>
      <c r="J986" s="26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</row>
    <row r="987" spans="2:136" ht="15">
      <c r="B987" s="17"/>
      <c r="C987" s="17"/>
      <c r="D987" s="17"/>
      <c r="E987" s="17"/>
      <c r="F987" s="17"/>
      <c r="G987" s="20"/>
      <c r="H987" s="17"/>
      <c r="I987" s="17"/>
      <c r="J987" s="26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</row>
    <row r="988" spans="2:136" ht="15">
      <c r="B988" s="17"/>
      <c r="C988" s="17"/>
      <c r="D988" s="17"/>
      <c r="E988" s="17"/>
      <c r="F988" s="17"/>
      <c r="G988" s="20"/>
      <c r="H988" s="17"/>
      <c r="I988" s="17"/>
      <c r="J988" s="26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</row>
    <row r="989" spans="2:136" ht="15">
      <c r="B989" s="17"/>
      <c r="C989" s="17"/>
      <c r="D989" s="17"/>
      <c r="E989" s="17"/>
      <c r="F989" s="17"/>
      <c r="G989" s="20"/>
      <c r="H989" s="17"/>
      <c r="I989" s="17"/>
      <c r="J989" s="26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</row>
    <row r="990" spans="2:136" ht="15">
      <c r="B990" s="17"/>
      <c r="C990" s="17"/>
      <c r="D990" s="17"/>
      <c r="E990" s="17"/>
      <c r="F990" s="17"/>
      <c r="G990" s="20"/>
      <c r="H990" s="17"/>
      <c r="I990" s="17"/>
      <c r="J990" s="26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</row>
    <row r="991" spans="2:136" ht="15">
      <c r="B991" s="17"/>
      <c r="C991" s="17"/>
      <c r="D991" s="17"/>
      <c r="E991" s="17"/>
      <c r="F991" s="17"/>
      <c r="G991" s="20"/>
      <c r="H991" s="17"/>
      <c r="I991" s="17"/>
      <c r="J991" s="26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</row>
    <row r="992" spans="2:136" ht="15">
      <c r="B992" s="17"/>
      <c r="C992" s="17"/>
      <c r="D992" s="17"/>
      <c r="E992" s="17"/>
      <c r="F992" s="17"/>
      <c r="G992" s="20"/>
      <c r="H992" s="17"/>
      <c r="I992" s="17"/>
      <c r="J992" s="26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</row>
    <row r="993" spans="2:136" ht="15">
      <c r="B993" s="17"/>
      <c r="C993" s="17"/>
      <c r="D993" s="17"/>
      <c r="E993" s="17"/>
      <c r="F993" s="17"/>
      <c r="G993" s="20"/>
      <c r="H993" s="17"/>
      <c r="I993" s="17"/>
      <c r="J993" s="26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</row>
    <row r="994" spans="2:136" ht="15">
      <c r="B994" s="17"/>
      <c r="C994" s="17"/>
      <c r="D994" s="17"/>
      <c r="E994" s="17"/>
      <c r="F994" s="17"/>
      <c r="G994" s="20"/>
      <c r="H994" s="17"/>
      <c r="I994" s="17"/>
      <c r="J994" s="26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</row>
    <row r="995" spans="2:136" ht="15">
      <c r="B995" s="17"/>
      <c r="C995" s="17"/>
      <c r="D995" s="17"/>
      <c r="E995" s="17"/>
      <c r="F995" s="17"/>
      <c r="G995" s="20"/>
      <c r="H995" s="17"/>
      <c r="I995" s="17"/>
      <c r="J995" s="26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  <c r="EE995" s="17"/>
      <c r="EF995" s="17"/>
    </row>
    <row r="996" spans="2:136" ht="15">
      <c r="B996" s="17"/>
      <c r="C996" s="17"/>
      <c r="D996" s="17"/>
      <c r="E996" s="17"/>
      <c r="F996" s="17"/>
      <c r="G996" s="20"/>
      <c r="H996" s="17"/>
      <c r="I996" s="17"/>
      <c r="J996" s="26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</row>
    <row r="997" spans="2:136" ht="15">
      <c r="B997" s="17"/>
      <c r="C997" s="17"/>
      <c r="D997" s="17"/>
      <c r="E997" s="17"/>
      <c r="F997" s="17"/>
      <c r="G997" s="20"/>
      <c r="H997" s="17"/>
      <c r="I997" s="17"/>
      <c r="J997" s="26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</row>
    <row r="998" spans="2:136" ht="15">
      <c r="B998" s="17"/>
      <c r="C998" s="17"/>
      <c r="D998" s="17"/>
      <c r="E998" s="17"/>
      <c r="F998" s="17"/>
      <c r="G998" s="20"/>
      <c r="H998" s="17"/>
      <c r="I998" s="17"/>
      <c r="J998" s="26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</row>
    <row r="999" spans="2:136" ht="15">
      <c r="B999" s="17"/>
      <c r="C999" s="17"/>
      <c r="D999" s="17"/>
      <c r="E999" s="17"/>
      <c r="F999" s="17"/>
      <c r="G999" s="20"/>
      <c r="H999" s="17"/>
      <c r="I999" s="17"/>
      <c r="J999" s="26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</row>
    <row r="1000" spans="2:136" ht="15">
      <c r="B1000" s="17"/>
      <c r="C1000" s="17"/>
      <c r="D1000" s="17"/>
      <c r="E1000" s="17"/>
      <c r="F1000" s="17"/>
      <c r="G1000" s="20"/>
      <c r="H1000" s="17"/>
      <c r="I1000" s="17"/>
      <c r="J1000" s="26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</row>
    <row r="1001" spans="2:136" ht="15">
      <c r="B1001" s="17"/>
      <c r="C1001" s="17"/>
      <c r="D1001" s="17"/>
      <c r="E1001" s="17"/>
      <c r="F1001" s="17"/>
      <c r="G1001" s="20"/>
      <c r="H1001" s="17"/>
      <c r="I1001" s="17"/>
      <c r="J1001" s="26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</row>
    <row r="1002" spans="2:136" ht="15">
      <c r="B1002" s="17"/>
      <c r="C1002" s="17"/>
      <c r="D1002" s="17"/>
      <c r="E1002" s="17"/>
      <c r="F1002" s="17"/>
      <c r="G1002" s="20"/>
      <c r="H1002" s="17"/>
      <c r="I1002" s="17"/>
      <c r="J1002" s="26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</row>
    <row r="1003" spans="2:136" ht="15">
      <c r="B1003" s="17"/>
      <c r="C1003" s="17"/>
      <c r="D1003" s="17"/>
      <c r="E1003" s="17"/>
      <c r="F1003" s="17"/>
      <c r="G1003" s="20"/>
      <c r="H1003" s="17"/>
      <c r="I1003" s="17"/>
      <c r="J1003" s="26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</row>
    <row r="1004" spans="2:136" ht="15">
      <c r="B1004" s="17"/>
      <c r="C1004" s="17"/>
      <c r="D1004" s="17"/>
      <c r="E1004" s="17"/>
      <c r="F1004" s="17"/>
      <c r="G1004" s="20"/>
      <c r="H1004" s="17"/>
      <c r="I1004" s="17"/>
      <c r="J1004" s="26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</row>
    <row r="1005" spans="2:136" ht="15">
      <c r="B1005" s="17"/>
      <c r="C1005" s="17"/>
      <c r="D1005" s="17"/>
      <c r="E1005" s="17"/>
      <c r="F1005" s="17"/>
      <c r="G1005" s="20"/>
      <c r="H1005" s="17"/>
      <c r="I1005" s="17"/>
      <c r="J1005" s="26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</row>
    <row r="1006" spans="2:136" ht="15">
      <c r="B1006" s="17"/>
      <c r="C1006" s="17"/>
      <c r="D1006" s="17"/>
      <c r="E1006" s="17"/>
      <c r="F1006" s="17"/>
      <c r="G1006" s="20"/>
      <c r="H1006" s="17"/>
      <c r="I1006" s="17"/>
      <c r="J1006" s="26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</row>
    <row r="1007" spans="2:136" ht="15">
      <c r="B1007" s="17"/>
      <c r="C1007" s="17"/>
      <c r="D1007" s="17"/>
      <c r="E1007" s="17"/>
      <c r="F1007" s="17"/>
      <c r="G1007" s="20"/>
      <c r="H1007" s="17"/>
      <c r="I1007" s="17"/>
      <c r="J1007" s="26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  <c r="EE1007" s="17"/>
      <c r="EF1007" s="17"/>
    </row>
    <row r="1008" spans="2:136" ht="15">
      <c r="B1008" s="17"/>
      <c r="C1008" s="17"/>
      <c r="D1008" s="17"/>
      <c r="E1008" s="17"/>
      <c r="F1008" s="17"/>
      <c r="G1008" s="20"/>
      <c r="H1008" s="17"/>
      <c r="I1008" s="17"/>
      <c r="J1008" s="26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  <c r="EE1008" s="17"/>
      <c r="EF1008" s="17"/>
    </row>
    <row r="1009" spans="2:136" ht="15">
      <c r="B1009" s="17"/>
      <c r="C1009" s="17"/>
      <c r="D1009" s="17"/>
      <c r="E1009" s="17"/>
      <c r="F1009" s="17"/>
      <c r="G1009" s="20"/>
      <c r="H1009" s="17"/>
      <c r="I1009" s="17"/>
      <c r="J1009" s="26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  <c r="EE1009" s="17"/>
      <c r="EF1009" s="17"/>
    </row>
    <row r="1010" spans="2:136" ht="15">
      <c r="B1010" s="17"/>
      <c r="C1010" s="17"/>
      <c r="D1010" s="17"/>
      <c r="E1010" s="17"/>
      <c r="F1010" s="17"/>
      <c r="G1010" s="20"/>
      <c r="H1010" s="17"/>
      <c r="I1010" s="17"/>
      <c r="J1010" s="26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  <c r="EE1010" s="17"/>
      <c r="EF1010" s="17"/>
    </row>
    <row r="1011" spans="2:136" ht="15">
      <c r="B1011" s="17"/>
      <c r="C1011" s="17"/>
      <c r="D1011" s="17"/>
      <c r="E1011" s="17"/>
      <c r="F1011" s="17"/>
      <c r="G1011" s="20"/>
      <c r="H1011" s="17"/>
      <c r="I1011" s="17"/>
      <c r="J1011" s="26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  <c r="EE1011" s="17"/>
      <c r="EF1011" s="17"/>
    </row>
    <row r="1012" spans="2:136" ht="15">
      <c r="B1012" s="17"/>
      <c r="C1012" s="17"/>
      <c r="D1012" s="17"/>
      <c r="E1012" s="17"/>
      <c r="F1012" s="17"/>
      <c r="G1012" s="20"/>
      <c r="H1012" s="17"/>
      <c r="I1012" s="17"/>
      <c r="J1012" s="26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  <c r="EE1012" s="17"/>
      <c r="EF1012" s="17"/>
    </row>
    <row r="1013" spans="2:136" ht="15">
      <c r="B1013" s="17"/>
      <c r="C1013" s="17"/>
      <c r="D1013" s="17"/>
      <c r="E1013" s="17"/>
      <c r="F1013" s="17"/>
      <c r="G1013" s="20"/>
      <c r="H1013" s="17"/>
      <c r="I1013" s="17"/>
      <c r="J1013" s="26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  <c r="ED1013" s="17"/>
      <c r="EE1013" s="17"/>
      <c r="EF1013" s="17"/>
    </row>
    <row r="1014" spans="2:136" ht="15">
      <c r="B1014" s="17"/>
      <c r="C1014" s="17"/>
      <c r="D1014" s="17"/>
      <c r="E1014" s="17"/>
      <c r="F1014" s="17"/>
      <c r="G1014" s="20"/>
      <c r="H1014" s="17"/>
      <c r="I1014" s="17"/>
      <c r="J1014" s="26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  <c r="ED1014" s="17"/>
      <c r="EE1014" s="17"/>
      <c r="EF1014" s="17"/>
    </row>
    <row r="1015" spans="2:136" ht="15">
      <c r="B1015" s="17"/>
      <c r="C1015" s="17"/>
      <c r="D1015" s="17"/>
      <c r="E1015" s="17"/>
      <c r="F1015" s="17"/>
      <c r="G1015" s="20"/>
      <c r="H1015" s="17"/>
      <c r="I1015" s="17"/>
      <c r="J1015" s="26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  <c r="ED1015" s="17"/>
      <c r="EE1015" s="17"/>
      <c r="EF1015" s="17"/>
    </row>
    <row r="1016" spans="2:136" ht="15">
      <c r="B1016" s="17"/>
      <c r="C1016" s="17"/>
      <c r="D1016" s="17"/>
      <c r="E1016" s="17"/>
      <c r="F1016" s="17"/>
      <c r="G1016" s="20"/>
      <c r="H1016" s="17"/>
      <c r="I1016" s="17"/>
      <c r="J1016" s="26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  <c r="ED1016" s="17"/>
      <c r="EE1016" s="17"/>
      <c r="EF1016" s="17"/>
    </row>
    <row r="1017" spans="2:136" ht="15">
      <c r="B1017" s="17"/>
      <c r="C1017" s="17"/>
      <c r="D1017" s="17"/>
      <c r="E1017" s="17"/>
      <c r="F1017" s="17"/>
      <c r="G1017" s="20"/>
      <c r="H1017" s="17"/>
      <c r="I1017" s="17"/>
      <c r="J1017" s="26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  <c r="ED1017" s="17"/>
      <c r="EE1017" s="17"/>
      <c r="EF1017" s="17"/>
    </row>
    <row r="1018" spans="2:136" ht="15">
      <c r="B1018" s="17"/>
      <c r="C1018" s="17"/>
      <c r="D1018" s="17"/>
      <c r="E1018" s="17"/>
      <c r="F1018" s="17"/>
      <c r="G1018" s="20"/>
      <c r="H1018" s="17"/>
      <c r="I1018" s="17"/>
      <c r="J1018" s="26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  <c r="EE1018" s="17"/>
      <c r="EF1018" s="17"/>
    </row>
    <row r="1019" spans="2:136" ht="15">
      <c r="B1019" s="17"/>
      <c r="C1019" s="17"/>
      <c r="D1019" s="17"/>
      <c r="E1019" s="17"/>
      <c r="F1019" s="17"/>
      <c r="G1019" s="20"/>
      <c r="H1019" s="17"/>
      <c r="I1019" s="17"/>
      <c r="J1019" s="26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  <c r="EE1019" s="17"/>
      <c r="EF1019" s="17"/>
    </row>
    <row r="1020" spans="2:136" ht="15">
      <c r="B1020" s="17"/>
      <c r="C1020" s="17"/>
      <c r="D1020" s="17"/>
      <c r="E1020" s="17"/>
      <c r="F1020" s="17"/>
      <c r="G1020" s="20"/>
      <c r="H1020" s="17"/>
      <c r="I1020" s="17"/>
      <c r="J1020" s="26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  <c r="EE1020" s="17"/>
      <c r="EF1020" s="17"/>
    </row>
    <row r="1021" spans="2:136" ht="15">
      <c r="B1021" s="17"/>
      <c r="C1021" s="17"/>
      <c r="D1021" s="17"/>
      <c r="E1021" s="17"/>
      <c r="F1021" s="17"/>
      <c r="G1021" s="20"/>
      <c r="H1021" s="17"/>
      <c r="I1021" s="17"/>
      <c r="J1021" s="26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  <c r="EE1021" s="17"/>
      <c r="EF1021" s="17"/>
    </row>
    <row r="1022" spans="2:136" ht="15">
      <c r="B1022" s="17"/>
      <c r="C1022" s="17"/>
      <c r="D1022" s="17"/>
      <c r="E1022" s="17"/>
      <c r="F1022" s="17"/>
      <c r="G1022" s="20"/>
      <c r="H1022" s="17"/>
      <c r="I1022" s="17"/>
      <c r="J1022" s="26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  <c r="ED1022" s="17"/>
      <c r="EE1022" s="17"/>
      <c r="EF1022" s="17"/>
    </row>
    <row r="1023" spans="2:136" ht="15">
      <c r="B1023" s="17"/>
      <c r="C1023" s="17"/>
      <c r="D1023" s="17"/>
      <c r="E1023" s="17"/>
      <c r="F1023" s="17"/>
      <c r="G1023" s="20"/>
      <c r="H1023" s="17"/>
      <c r="I1023" s="17"/>
      <c r="J1023" s="26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  <c r="DX1023" s="17"/>
      <c r="DY1023" s="17"/>
      <c r="DZ1023" s="17"/>
      <c r="EA1023" s="17"/>
      <c r="EB1023" s="17"/>
      <c r="EC1023" s="17"/>
      <c r="ED1023" s="17"/>
      <c r="EE1023" s="17"/>
      <c r="EF1023" s="17"/>
    </row>
    <row r="1024" spans="2:136" ht="15">
      <c r="B1024" s="17"/>
      <c r="C1024" s="17"/>
      <c r="D1024" s="17"/>
      <c r="E1024" s="17"/>
      <c r="F1024" s="17"/>
      <c r="G1024" s="20"/>
      <c r="H1024" s="17"/>
      <c r="I1024" s="17"/>
      <c r="J1024" s="26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  <c r="DX1024" s="17"/>
      <c r="DY1024" s="17"/>
      <c r="DZ1024" s="17"/>
      <c r="EA1024" s="17"/>
      <c r="EB1024" s="17"/>
      <c r="EC1024" s="17"/>
      <c r="ED1024" s="17"/>
      <c r="EE1024" s="17"/>
      <c r="EF1024" s="17"/>
    </row>
    <row r="1025" spans="2:136" ht="15">
      <c r="B1025" s="17"/>
      <c r="C1025" s="17"/>
      <c r="D1025" s="17"/>
      <c r="E1025" s="17"/>
      <c r="F1025" s="17"/>
      <c r="G1025" s="20"/>
      <c r="H1025" s="17"/>
      <c r="I1025" s="17"/>
      <c r="J1025" s="26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  <c r="DX1025" s="17"/>
      <c r="DY1025" s="17"/>
      <c r="DZ1025" s="17"/>
      <c r="EA1025" s="17"/>
      <c r="EB1025" s="17"/>
      <c r="EC1025" s="17"/>
      <c r="ED1025" s="17"/>
      <c r="EE1025" s="17"/>
      <c r="EF1025" s="17"/>
    </row>
    <row r="1026" spans="2:136" ht="15">
      <c r="B1026" s="17"/>
      <c r="C1026" s="17"/>
      <c r="D1026" s="17"/>
      <c r="E1026" s="17"/>
      <c r="F1026" s="17"/>
      <c r="G1026" s="20"/>
      <c r="H1026" s="17"/>
      <c r="I1026" s="17"/>
      <c r="J1026" s="26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  <c r="DX1026" s="17"/>
      <c r="DY1026" s="17"/>
      <c r="DZ1026" s="17"/>
      <c r="EA1026" s="17"/>
      <c r="EB1026" s="17"/>
      <c r="EC1026" s="17"/>
      <c r="ED1026" s="17"/>
      <c r="EE1026" s="17"/>
      <c r="EF1026" s="17"/>
    </row>
    <row r="1027" spans="2:136" ht="15">
      <c r="B1027" s="17"/>
      <c r="C1027" s="17"/>
      <c r="D1027" s="17"/>
      <c r="E1027" s="17"/>
      <c r="F1027" s="17"/>
      <c r="G1027" s="20"/>
      <c r="H1027" s="17"/>
      <c r="I1027" s="17"/>
      <c r="J1027" s="26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  <c r="ED1027" s="17"/>
      <c r="EE1027" s="17"/>
      <c r="EF1027" s="17"/>
    </row>
    <row r="1028" spans="2:136" ht="15">
      <c r="B1028" s="17"/>
      <c r="C1028" s="17"/>
      <c r="D1028" s="17"/>
      <c r="E1028" s="17"/>
      <c r="F1028" s="17"/>
      <c r="G1028" s="20"/>
      <c r="H1028" s="17"/>
      <c r="I1028" s="17"/>
      <c r="J1028" s="26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  <c r="DX1028" s="17"/>
      <c r="DY1028" s="17"/>
      <c r="DZ1028" s="17"/>
      <c r="EA1028" s="17"/>
      <c r="EB1028" s="17"/>
      <c r="EC1028" s="17"/>
      <c r="ED1028" s="17"/>
      <c r="EE1028" s="17"/>
      <c r="EF1028" s="17"/>
    </row>
    <row r="1029" spans="2:136" ht="15">
      <c r="B1029" s="17"/>
      <c r="C1029" s="17"/>
      <c r="D1029" s="17"/>
      <c r="E1029" s="17"/>
      <c r="F1029" s="17"/>
      <c r="G1029" s="20"/>
      <c r="H1029" s="17"/>
      <c r="I1029" s="17"/>
      <c r="J1029" s="26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  <c r="ED1029" s="17"/>
      <c r="EE1029" s="17"/>
      <c r="EF1029" s="17"/>
    </row>
    <row r="1030" spans="2:136" ht="15">
      <c r="B1030" s="17"/>
      <c r="C1030" s="17"/>
      <c r="D1030" s="17"/>
      <c r="E1030" s="17"/>
      <c r="F1030" s="17"/>
      <c r="G1030" s="20"/>
      <c r="H1030" s="17"/>
      <c r="I1030" s="17"/>
      <c r="J1030" s="26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  <c r="EE1030" s="17"/>
      <c r="EF1030" s="17"/>
    </row>
    <row r="1031" spans="2:136" ht="15">
      <c r="B1031" s="17"/>
      <c r="C1031" s="17"/>
      <c r="D1031" s="17"/>
      <c r="E1031" s="17"/>
      <c r="F1031" s="17"/>
      <c r="G1031" s="20"/>
      <c r="H1031" s="17"/>
      <c r="I1031" s="17"/>
      <c r="J1031" s="26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  <c r="DX1031" s="17"/>
      <c r="DY1031" s="17"/>
      <c r="DZ1031" s="17"/>
      <c r="EA1031" s="17"/>
      <c r="EB1031" s="17"/>
      <c r="EC1031" s="17"/>
      <c r="ED1031" s="17"/>
      <c r="EE1031" s="17"/>
      <c r="EF1031" s="17"/>
    </row>
    <row r="1032" spans="2:136" ht="15">
      <c r="B1032" s="17"/>
      <c r="C1032" s="17"/>
      <c r="D1032" s="17"/>
      <c r="E1032" s="17"/>
      <c r="F1032" s="17"/>
      <c r="G1032" s="20"/>
      <c r="H1032" s="17"/>
      <c r="I1032" s="17"/>
      <c r="J1032" s="26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  <c r="DX1032" s="17"/>
      <c r="DY1032" s="17"/>
      <c r="DZ1032" s="17"/>
      <c r="EA1032" s="17"/>
      <c r="EB1032" s="17"/>
      <c r="EC1032" s="17"/>
      <c r="ED1032" s="17"/>
      <c r="EE1032" s="17"/>
      <c r="EF1032" s="17"/>
    </row>
    <row r="1033" spans="2:136" ht="15">
      <c r="B1033" s="17"/>
      <c r="C1033" s="17"/>
      <c r="D1033" s="17"/>
      <c r="E1033" s="17"/>
      <c r="F1033" s="17"/>
      <c r="G1033" s="20"/>
      <c r="H1033" s="17"/>
      <c r="I1033" s="17"/>
      <c r="J1033" s="26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  <c r="ED1033" s="17"/>
      <c r="EE1033" s="17"/>
      <c r="EF1033" s="17"/>
    </row>
    <row r="1034" spans="2:136" ht="15">
      <c r="B1034" s="17"/>
      <c r="C1034" s="17"/>
      <c r="D1034" s="17"/>
      <c r="E1034" s="17"/>
      <c r="F1034" s="17"/>
      <c r="G1034" s="20"/>
      <c r="H1034" s="17"/>
      <c r="I1034" s="17"/>
      <c r="J1034" s="26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  <c r="DX1034" s="17"/>
      <c r="DY1034" s="17"/>
      <c r="DZ1034" s="17"/>
      <c r="EA1034" s="17"/>
      <c r="EB1034" s="17"/>
      <c r="EC1034" s="17"/>
      <c r="ED1034" s="17"/>
      <c r="EE1034" s="17"/>
      <c r="EF1034" s="17"/>
    </row>
    <row r="1035" spans="2:136" ht="15">
      <c r="B1035" s="17"/>
      <c r="C1035" s="17"/>
      <c r="D1035" s="17"/>
      <c r="E1035" s="17"/>
      <c r="F1035" s="17"/>
      <c r="G1035" s="20"/>
      <c r="H1035" s="17"/>
      <c r="I1035" s="17"/>
      <c r="J1035" s="26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  <c r="DX1035" s="17"/>
      <c r="DY1035" s="17"/>
      <c r="DZ1035" s="17"/>
      <c r="EA1035" s="17"/>
      <c r="EB1035" s="17"/>
      <c r="EC1035" s="17"/>
      <c r="ED1035" s="17"/>
      <c r="EE1035" s="17"/>
      <c r="EF1035" s="17"/>
    </row>
    <row r="1036" spans="2:136" ht="15">
      <c r="B1036" s="17"/>
      <c r="C1036" s="17"/>
      <c r="D1036" s="17"/>
      <c r="E1036" s="17"/>
      <c r="F1036" s="17"/>
      <c r="G1036" s="20"/>
      <c r="H1036" s="17"/>
      <c r="I1036" s="17"/>
      <c r="J1036" s="26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  <c r="ED1036" s="17"/>
      <c r="EE1036" s="17"/>
      <c r="EF1036" s="17"/>
    </row>
    <row r="1037" spans="2:136" ht="15">
      <c r="B1037" s="17"/>
      <c r="C1037" s="17"/>
      <c r="D1037" s="17"/>
      <c r="E1037" s="17"/>
      <c r="F1037" s="17"/>
      <c r="G1037" s="20"/>
      <c r="H1037" s="17"/>
      <c r="I1037" s="17"/>
      <c r="J1037" s="26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  <c r="ED1037" s="17"/>
      <c r="EE1037" s="17"/>
      <c r="EF1037" s="17"/>
    </row>
    <row r="1038" spans="2:136" ht="15">
      <c r="B1038" s="17"/>
      <c r="C1038" s="17"/>
      <c r="D1038" s="17"/>
      <c r="E1038" s="17"/>
      <c r="F1038" s="17"/>
      <c r="G1038" s="20"/>
      <c r="H1038" s="17"/>
      <c r="I1038" s="17"/>
      <c r="J1038" s="26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  <c r="ED1038" s="17"/>
      <c r="EE1038" s="17"/>
      <c r="EF1038" s="17"/>
    </row>
    <row r="1039" spans="2:136" ht="15">
      <c r="B1039" s="17"/>
      <c r="C1039" s="17"/>
      <c r="D1039" s="17"/>
      <c r="E1039" s="17"/>
      <c r="F1039" s="17"/>
      <c r="G1039" s="20"/>
      <c r="H1039" s="17"/>
      <c r="I1039" s="17"/>
      <c r="J1039" s="26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  <c r="ED1039" s="17"/>
      <c r="EE1039" s="17"/>
      <c r="EF1039" s="17"/>
    </row>
    <row r="1040" spans="2:136" ht="15">
      <c r="B1040" s="17"/>
      <c r="C1040" s="17"/>
      <c r="D1040" s="17"/>
      <c r="E1040" s="17"/>
      <c r="F1040" s="17"/>
      <c r="G1040" s="20"/>
      <c r="H1040" s="17"/>
      <c r="I1040" s="17"/>
      <c r="J1040" s="26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  <c r="DX1040" s="17"/>
      <c r="DY1040" s="17"/>
      <c r="DZ1040" s="17"/>
      <c r="EA1040" s="17"/>
      <c r="EB1040" s="17"/>
      <c r="EC1040" s="17"/>
      <c r="ED1040" s="17"/>
      <c r="EE1040" s="17"/>
      <c r="EF1040" s="17"/>
    </row>
    <row r="1041" spans="2:136" ht="15">
      <c r="B1041" s="17"/>
      <c r="C1041" s="17"/>
      <c r="D1041" s="17"/>
      <c r="E1041" s="17"/>
      <c r="F1041" s="17"/>
      <c r="G1041" s="20"/>
      <c r="H1041" s="17"/>
      <c r="I1041" s="17"/>
      <c r="J1041" s="26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  <c r="ED1041" s="17"/>
      <c r="EE1041" s="17"/>
      <c r="EF1041" s="17"/>
    </row>
    <row r="1042" spans="2:136" ht="15">
      <c r="B1042" s="17"/>
      <c r="C1042" s="17"/>
      <c r="D1042" s="17"/>
      <c r="E1042" s="17"/>
      <c r="F1042" s="17"/>
      <c r="G1042" s="20"/>
      <c r="H1042" s="17"/>
      <c r="I1042" s="17"/>
      <c r="J1042" s="26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  <c r="DX1042" s="17"/>
      <c r="DY1042" s="17"/>
      <c r="DZ1042" s="17"/>
      <c r="EA1042" s="17"/>
      <c r="EB1042" s="17"/>
      <c r="EC1042" s="17"/>
      <c r="ED1042" s="17"/>
      <c r="EE1042" s="17"/>
      <c r="EF1042" s="17"/>
    </row>
    <row r="1043" spans="2:136" ht="15">
      <c r="B1043" s="17"/>
      <c r="C1043" s="17"/>
      <c r="D1043" s="17"/>
      <c r="E1043" s="17"/>
      <c r="F1043" s="17"/>
      <c r="G1043" s="20"/>
      <c r="H1043" s="17"/>
      <c r="I1043" s="17"/>
      <c r="J1043" s="26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  <c r="DX1043" s="17"/>
      <c r="DY1043" s="17"/>
      <c r="DZ1043" s="17"/>
      <c r="EA1043" s="17"/>
      <c r="EB1043" s="17"/>
      <c r="EC1043" s="17"/>
      <c r="ED1043" s="17"/>
      <c r="EE1043" s="17"/>
      <c r="EF1043" s="17"/>
    </row>
    <row r="1044" spans="2:136" ht="15">
      <c r="B1044" s="17"/>
      <c r="C1044" s="17"/>
      <c r="D1044" s="17"/>
      <c r="E1044" s="17"/>
      <c r="F1044" s="17"/>
      <c r="G1044" s="20"/>
      <c r="H1044" s="17"/>
      <c r="I1044" s="17"/>
      <c r="J1044" s="26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  <c r="ED1044" s="17"/>
      <c r="EE1044" s="17"/>
      <c r="EF1044" s="17"/>
    </row>
    <row r="1045" spans="2:136" ht="15">
      <c r="B1045" s="17"/>
      <c r="C1045" s="17"/>
      <c r="D1045" s="17"/>
      <c r="E1045" s="17"/>
      <c r="F1045" s="17"/>
      <c r="G1045" s="20"/>
      <c r="H1045" s="17"/>
      <c r="I1045" s="17"/>
      <c r="J1045" s="26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  <c r="ED1045" s="17"/>
      <c r="EE1045" s="17"/>
      <c r="EF1045" s="17"/>
    </row>
    <row r="1046" spans="2:136" ht="15">
      <c r="B1046" s="17"/>
      <c r="C1046" s="17"/>
      <c r="D1046" s="17"/>
      <c r="E1046" s="17"/>
      <c r="F1046" s="17"/>
      <c r="G1046" s="20"/>
      <c r="H1046" s="17"/>
      <c r="I1046" s="17"/>
      <c r="J1046" s="26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  <c r="DX1046" s="17"/>
      <c r="DY1046" s="17"/>
      <c r="DZ1046" s="17"/>
      <c r="EA1046" s="17"/>
      <c r="EB1046" s="17"/>
      <c r="EC1046" s="17"/>
      <c r="ED1046" s="17"/>
      <c r="EE1046" s="17"/>
      <c r="EF1046" s="17"/>
    </row>
    <row r="1047" spans="2:136" ht="15">
      <c r="B1047" s="17"/>
      <c r="C1047" s="17"/>
      <c r="D1047" s="17"/>
      <c r="E1047" s="17"/>
      <c r="F1047" s="17"/>
      <c r="G1047" s="20"/>
      <c r="H1047" s="17"/>
      <c r="I1047" s="17"/>
      <c r="J1047" s="26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  <c r="ED1047" s="17"/>
      <c r="EE1047" s="17"/>
      <c r="EF1047" s="17"/>
    </row>
    <row r="1048" spans="2:136" ht="15">
      <c r="B1048" s="17"/>
      <c r="C1048" s="17"/>
      <c r="D1048" s="17"/>
      <c r="E1048" s="17"/>
      <c r="F1048" s="17"/>
      <c r="G1048" s="20"/>
      <c r="H1048" s="17"/>
      <c r="I1048" s="17"/>
      <c r="J1048" s="26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  <c r="ED1048" s="17"/>
      <c r="EE1048" s="17"/>
      <c r="EF1048" s="17"/>
    </row>
    <row r="1049" spans="2:136" ht="15">
      <c r="B1049" s="17"/>
      <c r="C1049" s="17"/>
      <c r="D1049" s="17"/>
      <c r="E1049" s="17"/>
      <c r="F1049" s="17"/>
      <c r="G1049" s="20"/>
      <c r="H1049" s="17"/>
      <c r="I1049" s="17"/>
      <c r="J1049" s="26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  <c r="DX1049" s="17"/>
      <c r="DY1049" s="17"/>
      <c r="DZ1049" s="17"/>
      <c r="EA1049" s="17"/>
      <c r="EB1049" s="17"/>
      <c r="EC1049" s="17"/>
      <c r="ED1049" s="17"/>
      <c r="EE1049" s="17"/>
      <c r="EF1049" s="17"/>
    </row>
    <row r="1050" spans="2:136" ht="15">
      <c r="B1050" s="17"/>
      <c r="C1050" s="17"/>
      <c r="D1050" s="17"/>
      <c r="E1050" s="17"/>
      <c r="F1050" s="17"/>
      <c r="G1050" s="20"/>
      <c r="H1050" s="17"/>
      <c r="I1050" s="17"/>
      <c r="J1050" s="26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  <c r="ED1050" s="17"/>
      <c r="EE1050" s="17"/>
      <c r="EF1050" s="17"/>
    </row>
    <row r="1051" spans="2:136" ht="15">
      <c r="B1051" s="17"/>
      <c r="C1051" s="17"/>
      <c r="D1051" s="17"/>
      <c r="E1051" s="17"/>
      <c r="F1051" s="17"/>
      <c r="G1051" s="20"/>
      <c r="H1051" s="17"/>
      <c r="I1051" s="17"/>
      <c r="J1051" s="26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  <c r="ED1051" s="17"/>
      <c r="EE1051" s="17"/>
      <c r="EF1051" s="17"/>
    </row>
    <row r="1052" spans="2:136" ht="15">
      <c r="B1052" s="17"/>
      <c r="C1052" s="17"/>
      <c r="D1052" s="17"/>
      <c r="E1052" s="17"/>
      <c r="F1052" s="17"/>
      <c r="G1052" s="20"/>
      <c r="H1052" s="17"/>
      <c r="I1052" s="17"/>
      <c r="J1052" s="26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  <c r="DX1052" s="17"/>
      <c r="DY1052" s="17"/>
      <c r="DZ1052" s="17"/>
      <c r="EA1052" s="17"/>
      <c r="EB1052" s="17"/>
      <c r="EC1052" s="17"/>
      <c r="ED1052" s="17"/>
      <c r="EE1052" s="17"/>
      <c r="EF1052" s="17"/>
    </row>
    <row r="1053" spans="2:136" ht="15">
      <c r="B1053" s="17"/>
      <c r="C1053" s="17"/>
      <c r="D1053" s="17"/>
      <c r="E1053" s="17"/>
      <c r="F1053" s="17"/>
      <c r="G1053" s="20"/>
      <c r="H1053" s="17"/>
      <c r="I1053" s="17"/>
      <c r="J1053" s="26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</row>
    <row r="1054" spans="2:136" ht="15">
      <c r="B1054" s="17"/>
      <c r="C1054" s="17"/>
      <c r="D1054" s="17"/>
      <c r="E1054" s="17"/>
      <c r="F1054" s="17"/>
      <c r="G1054" s="20"/>
      <c r="H1054" s="17"/>
      <c r="I1054" s="17"/>
      <c r="J1054" s="26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</row>
    <row r="1055" spans="2:136" ht="15">
      <c r="B1055" s="17"/>
      <c r="C1055" s="17"/>
      <c r="D1055" s="17"/>
      <c r="E1055" s="17"/>
      <c r="F1055" s="17"/>
      <c r="G1055" s="20"/>
      <c r="H1055" s="17"/>
      <c r="I1055" s="17"/>
      <c r="J1055" s="26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  <c r="ED1055" s="17"/>
      <c r="EE1055" s="17"/>
      <c r="EF1055" s="17"/>
    </row>
    <row r="1056" spans="2:136" ht="15">
      <c r="B1056" s="17"/>
      <c r="C1056" s="17"/>
      <c r="D1056" s="17"/>
      <c r="E1056" s="17"/>
      <c r="F1056" s="17"/>
      <c r="G1056" s="20"/>
      <c r="H1056" s="17"/>
      <c r="I1056" s="17"/>
      <c r="J1056" s="26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  <c r="ED1056" s="17"/>
      <c r="EE1056" s="17"/>
      <c r="EF1056" s="17"/>
    </row>
    <row r="1057" spans="2:136" ht="15">
      <c r="B1057" s="17"/>
      <c r="C1057" s="17"/>
      <c r="D1057" s="17"/>
      <c r="E1057" s="17"/>
      <c r="F1057" s="17"/>
      <c r="G1057" s="20"/>
      <c r="H1057" s="17"/>
      <c r="I1057" s="17"/>
      <c r="J1057" s="26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  <c r="EE1057" s="17"/>
      <c r="EF1057" s="17"/>
    </row>
    <row r="1058" spans="2:136" ht="15">
      <c r="B1058" s="17"/>
      <c r="C1058" s="17"/>
      <c r="D1058" s="17"/>
      <c r="E1058" s="17"/>
      <c r="F1058" s="17"/>
      <c r="G1058" s="20"/>
      <c r="H1058" s="17"/>
      <c r="I1058" s="17"/>
      <c r="J1058" s="26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  <c r="ED1058" s="17"/>
      <c r="EE1058" s="17"/>
      <c r="EF1058" s="17"/>
    </row>
    <row r="1059" spans="2:136" ht="15">
      <c r="B1059" s="17"/>
      <c r="C1059" s="17"/>
      <c r="D1059" s="17"/>
      <c r="E1059" s="17"/>
      <c r="F1059" s="17"/>
      <c r="G1059" s="20"/>
      <c r="H1059" s="17"/>
      <c r="I1059" s="17"/>
      <c r="J1059" s="26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  <c r="ED1059" s="17"/>
      <c r="EE1059" s="17"/>
      <c r="EF1059" s="17"/>
    </row>
    <row r="1060" spans="2:136" ht="15">
      <c r="B1060" s="17"/>
      <c r="C1060" s="17"/>
      <c r="D1060" s="17"/>
      <c r="E1060" s="17"/>
      <c r="F1060" s="17"/>
      <c r="G1060" s="20"/>
      <c r="H1060" s="17"/>
      <c r="I1060" s="17"/>
      <c r="J1060" s="26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  <c r="ED1060" s="17"/>
      <c r="EE1060" s="17"/>
      <c r="EF1060" s="17"/>
    </row>
    <row r="1061" spans="2:136" ht="15">
      <c r="B1061" s="17"/>
      <c r="C1061" s="17"/>
      <c r="D1061" s="17"/>
      <c r="E1061" s="17"/>
      <c r="F1061" s="17"/>
      <c r="G1061" s="20"/>
      <c r="H1061" s="17"/>
      <c r="I1061" s="17"/>
      <c r="J1061" s="26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  <c r="DX1061" s="17"/>
      <c r="DY1061" s="17"/>
      <c r="DZ1061" s="17"/>
      <c r="EA1061" s="17"/>
      <c r="EB1061" s="17"/>
      <c r="EC1061" s="17"/>
      <c r="ED1061" s="17"/>
      <c r="EE1061" s="17"/>
      <c r="EF1061" s="17"/>
    </row>
    <row r="1062" spans="2:136" ht="15">
      <c r="B1062" s="17"/>
      <c r="C1062" s="17"/>
      <c r="D1062" s="17"/>
      <c r="E1062" s="17"/>
      <c r="F1062" s="17"/>
      <c r="G1062" s="20"/>
      <c r="H1062" s="17"/>
      <c r="I1062" s="17"/>
      <c r="J1062" s="26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  <c r="ED1062" s="17"/>
      <c r="EE1062" s="17"/>
      <c r="EF1062" s="17"/>
    </row>
    <row r="1063" spans="2:136" ht="15">
      <c r="B1063" s="17"/>
      <c r="C1063" s="17"/>
      <c r="D1063" s="17"/>
      <c r="E1063" s="17"/>
      <c r="F1063" s="17"/>
      <c r="G1063" s="20"/>
      <c r="H1063" s="17"/>
      <c r="I1063" s="17"/>
      <c r="J1063" s="26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  <c r="ED1063" s="17"/>
      <c r="EE1063" s="17"/>
      <c r="EF1063" s="17"/>
    </row>
    <row r="1064" spans="2:136" ht="15">
      <c r="B1064" s="17"/>
      <c r="C1064" s="17"/>
      <c r="D1064" s="17"/>
      <c r="E1064" s="17"/>
      <c r="F1064" s="17"/>
      <c r="G1064" s="20"/>
      <c r="H1064" s="17"/>
      <c r="I1064" s="17"/>
      <c r="J1064" s="26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  <c r="ED1064" s="17"/>
      <c r="EE1064" s="17"/>
      <c r="EF1064" s="17"/>
    </row>
    <row r="1065" spans="2:136" ht="15">
      <c r="B1065" s="17"/>
      <c r="C1065" s="17"/>
      <c r="D1065" s="17"/>
      <c r="E1065" s="17"/>
      <c r="F1065" s="17"/>
      <c r="G1065" s="20"/>
      <c r="H1065" s="17"/>
      <c r="I1065" s="17"/>
      <c r="J1065" s="2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  <c r="ED1065" s="17"/>
      <c r="EE1065" s="17"/>
      <c r="EF1065" s="17"/>
    </row>
    <row r="1066" spans="2:136" ht="15">
      <c r="B1066" s="17"/>
      <c r="C1066" s="17"/>
      <c r="D1066" s="17"/>
      <c r="E1066" s="17"/>
      <c r="F1066" s="17"/>
      <c r="G1066" s="20"/>
      <c r="H1066" s="17"/>
      <c r="I1066" s="17"/>
      <c r="J1066" s="26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  <c r="ED1066" s="17"/>
      <c r="EE1066" s="17"/>
      <c r="EF1066" s="17"/>
    </row>
    <row r="1067" spans="2:136" ht="15">
      <c r="B1067" s="17"/>
      <c r="C1067" s="17"/>
      <c r="D1067" s="17"/>
      <c r="E1067" s="17"/>
      <c r="F1067" s="17"/>
      <c r="G1067" s="20"/>
      <c r="H1067" s="17"/>
      <c r="I1067" s="17"/>
      <c r="J1067" s="26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  <c r="EE1067" s="17"/>
      <c r="EF1067" s="17"/>
    </row>
    <row r="1068" spans="2:136" ht="15">
      <c r="B1068" s="17"/>
      <c r="C1068" s="17"/>
      <c r="D1068" s="17"/>
      <c r="E1068" s="17"/>
      <c r="F1068" s="17"/>
      <c r="G1068" s="20"/>
      <c r="H1068" s="17"/>
      <c r="I1068" s="17"/>
      <c r="J1068" s="26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</row>
    <row r="1069" spans="2:136" ht="15">
      <c r="B1069" s="17"/>
      <c r="C1069" s="17"/>
      <c r="D1069" s="17"/>
      <c r="E1069" s="17"/>
      <c r="F1069" s="17"/>
      <c r="G1069" s="20"/>
      <c r="H1069" s="17"/>
      <c r="I1069" s="17"/>
      <c r="J1069" s="26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</row>
    <row r="1070" spans="2:136" ht="15">
      <c r="B1070" s="17"/>
      <c r="C1070" s="17"/>
      <c r="D1070" s="17"/>
      <c r="E1070" s="17"/>
      <c r="F1070" s="17"/>
      <c r="G1070" s="20"/>
      <c r="H1070" s="17"/>
      <c r="I1070" s="17"/>
      <c r="J1070" s="26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  <c r="EE1070" s="17"/>
      <c r="EF1070" s="17"/>
    </row>
    <row r="1071" spans="2:136" ht="15">
      <c r="B1071" s="17"/>
      <c r="C1071" s="17"/>
      <c r="D1071" s="17"/>
      <c r="E1071" s="17"/>
      <c r="F1071" s="17"/>
      <c r="G1071" s="20"/>
      <c r="H1071" s="17"/>
      <c r="I1071" s="17"/>
      <c r="J1071" s="26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  <c r="ED1071" s="17"/>
      <c r="EE1071" s="17"/>
      <c r="EF1071" s="17"/>
    </row>
    <row r="1072" spans="2:136" ht="15">
      <c r="B1072" s="17"/>
      <c r="C1072" s="17"/>
      <c r="D1072" s="17"/>
      <c r="E1072" s="17"/>
      <c r="F1072" s="17"/>
      <c r="G1072" s="20"/>
      <c r="H1072" s="17"/>
      <c r="I1072" s="17"/>
      <c r="J1072" s="26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  <c r="ED1072" s="17"/>
      <c r="EE1072" s="17"/>
      <c r="EF1072" s="17"/>
    </row>
    <row r="1073" spans="2:136" ht="15">
      <c r="B1073" s="17"/>
      <c r="C1073" s="17"/>
      <c r="D1073" s="17"/>
      <c r="E1073" s="17"/>
      <c r="F1073" s="17"/>
      <c r="G1073" s="20"/>
      <c r="H1073" s="17"/>
      <c r="I1073" s="17"/>
      <c r="J1073" s="26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  <c r="ED1073" s="17"/>
      <c r="EE1073" s="17"/>
      <c r="EF1073" s="17"/>
    </row>
    <row r="1074" spans="2:136" ht="15">
      <c r="B1074" s="17"/>
      <c r="C1074" s="17"/>
      <c r="D1074" s="17"/>
      <c r="E1074" s="17"/>
      <c r="F1074" s="17"/>
      <c r="G1074" s="20"/>
      <c r="H1074" s="17"/>
      <c r="I1074" s="17"/>
      <c r="J1074" s="26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  <c r="ED1074" s="17"/>
      <c r="EE1074" s="17"/>
      <c r="EF1074" s="17"/>
    </row>
    <row r="1075" spans="2:136" ht="15">
      <c r="B1075" s="17"/>
      <c r="C1075" s="17"/>
      <c r="D1075" s="17"/>
      <c r="E1075" s="17"/>
      <c r="F1075" s="17"/>
      <c r="G1075" s="20"/>
      <c r="H1075" s="17"/>
      <c r="I1075" s="17"/>
      <c r="J1075" s="26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  <c r="EE1075" s="17"/>
      <c r="EF1075" s="17"/>
    </row>
    <row r="1076" spans="2:136" ht="15">
      <c r="B1076" s="17"/>
      <c r="C1076" s="17"/>
      <c r="D1076" s="17"/>
      <c r="E1076" s="17"/>
      <c r="F1076" s="17"/>
      <c r="G1076" s="20"/>
      <c r="H1076" s="17"/>
      <c r="I1076" s="17"/>
      <c r="J1076" s="26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  <c r="EE1076" s="17"/>
      <c r="EF1076" s="17"/>
    </row>
    <row r="1077" spans="2:136" ht="15">
      <c r="B1077" s="17"/>
      <c r="C1077" s="17"/>
      <c r="D1077" s="17"/>
      <c r="E1077" s="17"/>
      <c r="F1077" s="17"/>
      <c r="G1077" s="20"/>
      <c r="H1077" s="17"/>
      <c r="I1077" s="17"/>
      <c r="J1077" s="26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  <c r="ED1077" s="17"/>
      <c r="EE1077" s="17"/>
      <c r="EF1077" s="17"/>
    </row>
    <row r="1078" spans="2:136" ht="15">
      <c r="B1078" s="17"/>
      <c r="C1078" s="17"/>
      <c r="D1078" s="17"/>
      <c r="E1078" s="17"/>
      <c r="F1078" s="17"/>
      <c r="G1078" s="20"/>
      <c r="H1078" s="17"/>
      <c r="I1078" s="17"/>
      <c r="J1078" s="26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  <c r="ED1078" s="17"/>
      <c r="EE1078" s="17"/>
      <c r="EF1078" s="17"/>
    </row>
    <row r="1079" spans="2:136" ht="15">
      <c r="B1079" s="17"/>
      <c r="C1079" s="17"/>
      <c r="D1079" s="17"/>
      <c r="E1079" s="17"/>
      <c r="F1079" s="17"/>
      <c r="G1079" s="20"/>
      <c r="H1079" s="17"/>
      <c r="I1079" s="17"/>
      <c r="J1079" s="26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  <c r="EE1079" s="17"/>
      <c r="EF1079" s="17"/>
    </row>
    <row r="1080" spans="2:136" ht="15">
      <c r="B1080" s="17"/>
      <c r="C1080" s="17"/>
      <c r="D1080" s="17"/>
      <c r="E1080" s="17"/>
      <c r="F1080" s="17"/>
      <c r="G1080" s="20"/>
      <c r="H1080" s="17"/>
      <c r="I1080" s="17"/>
      <c r="J1080" s="26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  <c r="EE1080" s="17"/>
      <c r="EF1080" s="17"/>
    </row>
    <row r="1081" spans="2:136" ht="15">
      <c r="B1081" s="17"/>
      <c r="C1081" s="17"/>
      <c r="D1081" s="17"/>
      <c r="E1081" s="17"/>
      <c r="F1081" s="17"/>
      <c r="G1081" s="20"/>
      <c r="H1081" s="17"/>
      <c r="I1081" s="17"/>
      <c r="J1081" s="26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  <c r="EE1081" s="17"/>
      <c r="EF1081" s="17"/>
    </row>
    <row r="1082" spans="2:136" ht="15">
      <c r="B1082" s="17"/>
      <c r="C1082" s="17"/>
      <c r="D1082" s="17"/>
      <c r="E1082" s="17"/>
      <c r="F1082" s="17"/>
      <c r="G1082" s="20"/>
      <c r="H1082" s="17"/>
      <c r="I1082" s="17"/>
      <c r="J1082" s="26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</row>
    <row r="1083" spans="2:136" ht="15">
      <c r="B1083" s="17"/>
      <c r="C1083" s="17"/>
      <c r="D1083" s="17"/>
      <c r="E1083" s="17"/>
      <c r="F1083" s="17"/>
      <c r="G1083" s="20"/>
      <c r="H1083" s="17"/>
      <c r="I1083" s="17"/>
      <c r="J1083" s="26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</row>
    <row r="1084" spans="2:136" ht="15">
      <c r="B1084" s="17"/>
      <c r="C1084" s="17"/>
      <c r="D1084" s="17"/>
      <c r="E1084" s="17"/>
      <c r="F1084" s="17"/>
      <c r="G1084" s="20"/>
      <c r="H1084" s="17"/>
      <c r="I1084" s="17"/>
      <c r="J1084" s="26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</row>
    <row r="1085" spans="2:136" ht="15">
      <c r="B1085" s="17"/>
      <c r="C1085" s="17"/>
      <c r="D1085" s="17"/>
      <c r="E1085" s="17"/>
      <c r="F1085" s="17"/>
      <c r="G1085" s="20"/>
      <c r="H1085" s="17"/>
      <c r="I1085" s="17"/>
      <c r="J1085" s="26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</row>
    <row r="1086" spans="2:136" ht="15">
      <c r="B1086" s="17"/>
      <c r="C1086" s="17"/>
      <c r="D1086" s="17"/>
      <c r="E1086" s="17"/>
      <c r="F1086" s="17"/>
      <c r="G1086" s="20"/>
      <c r="H1086" s="17"/>
      <c r="I1086" s="17"/>
      <c r="J1086" s="26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</row>
    <row r="1087" spans="2:136" ht="15">
      <c r="B1087" s="17"/>
      <c r="C1087" s="17"/>
      <c r="D1087" s="17"/>
      <c r="E1087" s="17"/>
      <c r="F1087" s="17"/>
      <c r="G1087" s="20"/>
      <c r="H1087" s="17"/>
      <c r="I1087" s="17"/>
      <c r="J1087" s="26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</row>
    <row r="1088" spans="2:136" ht="15">
      <c r="B1088" s="17"/>
      <c r="C1088" s="17"/>
      <c r="D1088" s="17"/>
      <c r="E1088" s="17"/>
      <c r="F1088" s="17"/>
      <c r="G1088" s="20"/>
      <c r="H1088" s="17"/>
      <c r="I1088" s="17"/>
      <c r="J1088" s="26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</row>
    <row r="1089" spans="2:136" ht="15">
      <c r="B1089" s="17"/>
      <c r="C1089" s="17"/>
      <c r="D1089" s="17"/>
      <c r="E1089" s="17"/>
      <c r="F1089" s="17"/>
      <c r="G1089" s="20"/>
      <c r="H1089" s="17"/>
      <c r="I1089" s="17"/>
      <c r="J1089" s="26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</row>
    <row r="1090" spans="2:136" ht="15">
      <c r="B1090" s="17"/>
      <c r="C1090" s="17"/>
      <c r="D1090" s="17"/>
      <c r="E1090" s="17"/>
      <c r="F1090" s="17"/>
      <c r="G1090" s="20"/>
      <c r="H1090" s="17"/>
      <c r="I1090" s="17"/>
      <c r="J1090" s="26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</row>
    <row r="1091" spans="2:136" ht="15">
      <c r="B1091" s="17"/>
      <c r="C1091" s="17"/>
      <c r="D1091" s="17"/>
      <c r="E1091" s="17"/>
      <c r="F1091" s="17"/>
      <c r="G1091" s="20"/>
      <c r="H1091" s="17"/>
      <c r="I1091" s="17"/>
      <c r="J1091" s="26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</row>
    <row r="1092" spans="2:136" ht="15">
      <c r="B1092" s="17"/>
      <c r="C1092" s="17"/>
      <c r="D1092" s="17"/>
      <c r="E1092" s="17"/>
      <c r="F1092" s="17"/>
      <c r="G1092" s="20"/>
      <c r="H1092" s="17"/>
      <c r="I1092" s="17"/>
      <c r="J1092" s="26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</row>
    <row r="1093" spans="2:136" ht="15">
      <c r="B1093" s="17"/>
      <c r="C1093" s="17"/>
      <c r="D1093" s="17"/>
      <c r="E1093" s="17"/>
      <c r="F1093" s="17"/>
      <c r="G1093" s="20"/>
      <c r="H1093" s="17"/>
      <c r="I1093" s="17"/>
      <c r="J1093" s="26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</row>
    <row r="1094" spans="2:136" ht="15">
      <c r="B1094" s="17"/>
      <c r="C1094" s="17"/>
      <c r="D1094" s="17"/>
      <c r="E1094" s="17"/>
      <c r="F1094" s="17"/>
      <c r="G1094" s="20"/>
      <c r="H1094" s="17"/>
      <c r="I1094" s="17"/>
      <c r="J1094" s="26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</row>
    <row r="1095" spans="2:136" ht="15">
      <c r="B1095" s="17"/>
      <c r="C1095" s="17"/>
      <c r="D1095" s="17"/>
      <c r="E1095" s="17"/>
      <c r="F1095" s="17"/>
      <c r="G1095" s="20"/>
      <c r="H1095" s="17"/>
      <c r="I1095" s="17"/>
      <c r="J1095" s="26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</row>
    <row r="1096" spans="2:136" ht="15">
      <c r="B1096" s="17"/>
      <c r="C1096" s="17"/>
      <c r="D1096" s="17"/>
      <c r="E1096" s="17"/>
      <c r="F1096" s="17"/>
      <c r="G1096" s="20"/>
      <c r="H1096" s="17"/>
      <c r="I1096" s="17"/>
      <c r="J1096" s="26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</row>
    <row r="1097" spans="2:136" ht="15">
      <c r="B1097" s="17"/>
      <c r="C1097" s="17"/>
      <c r="D1097" s="17"/>
      <c r="E1097" s="17"/>
      <c r="F1097" s="17"/>
      <c r="G1097" s="20"/>
      <c r="H1097" s="17"/>
      <c r="I1097" s="17"/>
      <c r="J1097" s="26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</row>
    <row r="1098" spans="2:136" ht="15">
      <c r="B1098" s="17"/>
      <c r="C1098" s="17"/>
      <c r="D1098" s="17"/>
      <c r="E1098" s="17"/>
      <c r="F1098" s="17"/>
      <c r="G1098" s="20"/>
      <c r="H1098" s="17"/>
      <c r="I1098" s="17"/>
      <c r="J1098" s="26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</row>
    <row r="1099" spans="2:136" ht="15">
      <c r="B1099" s="17"/>
      <c r="C1099" s="17"/>
      <c r="D1099" s="17"/>
      <c r="E1099" s="17"/>
      <c r="F1099" s="17"/>
      <c r="G1099" s="20"/>
      <c r="H1099" s="17"/>
      <c r="I1099" s="17"/>
      <c r="J1099" s="26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</row>
    <row r="1100" spans="2:136" ht="15">
      <c r="B1100" s="17"/>
      <c r="C1100" s="17"/>
      <c r="D1100" s="17"/>
      <c r="E1100" s="17"/>
      <c r="F1100" s="17"/>
      <c r="G1100" s="20"/>
      <c r="H1100" s="17"/>
      <c r="I1100" s="17"/>
      <c r="J1100" s="26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</row>
    <row r="1101" spans="2:136" ht="15">
      <c r="B1101" s="17"/>
      <c r="C1101" s="17"/>
      <c r="D1101" s="17"/>
      <c r="E1101" s="17"/>
      <c r="F1101" s="17"/>
      <c r="G1101" s="20"/>
      <c r="H1101" s="17"/>
      <c r="I1101" s="17"/>
      <c r="J1101" s="26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</row>
    <row r="1102" spans="2:136" ht="15">
      <c r="B1102" s="17"/>
      <c r="C1102" s="17"/>
      <c r="D1102" s="17"/>
      <c r="E1102" s="17"/>
      <c r="F1102" s="17"/>
      <c r="G1102" s="20"/>
      <c r="H1102" s="17"/>
      <c r="I1102" s="17"/>
      <c r="J1102" s="26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</row>
    <row r="1103" spans="2:136" ht="15">
      <c r="B1103" s="17"/>
      <c r="C1103" s="17"/>
      <c r="D1103" s="17"/>
      <c r="E1103" s="17"/>
      <c r="F1103" s="17"/>
      <c r="G1103" s="20"/>
      <c r="H1103" s="17"/>
      <c r="I1103" s="17"/>
      <c r="J1103" s="26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</row>
    <row r="1104" spans="2:136" ht="15">
      <c r="B1104" s="17"/>
      <c r="C1104" s="17"/>
      <c r="D1104" s="17"/>
      <c r="E1104" s="17"/>
      <c r="F1104" s="17"/>
      <c r="G1104" s="20"/>
      <c r="H1104" s="17"/>
      <c r="I1104" s="17"/>
      <c r="J1104" s="26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</row>
    <row r="1105" spans="2:136" ht="15">
      <c r="B1105" s="17"/>
      <c r="C1105" s="17"/>
      <c r="D1105" s="17"/>
      <c r="E1105" s="17"/>
      <c r="F1105" s="17"/>
      <c r="G1105" s="20"/>
      <c r="H1105" s="17"/>
      <c r="I1105" s="17"/>
      <c r="J1105" s="26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</row>
    <row r="1106" spans="2:136" ht="15">
      <c r="B1106" s="17"/>
      <c r="C1106" s="17"/>
      <c r="D1106" s="17"/>
      <c r="E1106" s="17"/>
      <c r="F1106" s="17"/>
      <c r="G1106" s="20"/>
      <c r="H1106" s="17"/>
      <c r="I1106" s="17"/>
      <c r="J1106" s="26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</row>
    <row r="1107" spans="2:136" ht="15">
      <c r="B1107" s="17"/>
      <c r="C1107" s="17"/>
      <c r="D1107" s="17"/>
      <c r="E1107" s="17"/>
      <c r="F1107" s="17"/>
      <c r="G1107" s="20"/>
      <c r="H1107" s="17"/>
      <c r="I1107" s="17"/>
      <c r="J1107" s="26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</row>
    <row r="1108" spans="2:136" ht="15">
      <c r="B1108" s="17"/>
      <c r="C1108" s="17"/>
      <c r="D1108" s="17"/>
      <c r="E1108" s="17"/>
      <c r="F1108" s="17"/>
      <c r="G1108" s="20"/>
      <c r="H1108" s="17"/>
      <c r="I1108" s="17"/>
      <c r="J1108" s="26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</row>
    <row r="1109" spans="2:136" ht="15">
      <c r="B1109" s="17"/>
      <c r="C1109" s="17"/>
      <c r="D1109" s="17"/>
      <c r="E1109" s="17"/>
      <c r="F1109" s="17"/>
      <c r="G1109" s="20"/>
      <c r="H1109" s="17"/>
      <c r="I1109" s="17"/>
      <c r="J1109" s="26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</row>
    <row r="1110" spans="2:136" ht="15">
      <c r="B1110" s="17"/>
      <c r="C1110" s="17"/>
      <c r="D1110" s="17"/>
      <c r="E1110" s="17"/>
      <c r="F1110" s="17"/>
      <c r="G1110" s="20"/>
      <c r="H1110" s="17"/>
      <c r="I1110" s="17"/>
      <c r="J1110" s="26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</row>
    <row r="1111" spans="2:136" ht="15">
      <c r="B1111" s="17"/>
      <c r="C1111" s="17"/>
      <c r="D1111" s="17"/>
      <c r="E1111" s="17"/>
      <c r="F1111" s="17"/>
      <c r="G1111" s="20"/>
      <c r="H1111" s="17"/>
      <c r="I1111" s="17"/>
      <c r="J1111" s="26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</row>
    <row r="1112" spans="2:136" ht="15">
      <c r="B1112" s="17"/>
      <c r="C1112" s="17"/>
      <c r="D1112" s="17"/>
      <c r="E1112" s="17"/>
      <c r="F1112" s="17"/>
      <c r="G1112" s="20"/>
      <c r="H1112" s="17"/>
      <c r="I1112" s="17"/>
      <c r="J1112" s="26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</row>
    <row r="1113" spans="2:136" ht="15">
      <c r="B1113" s="17"/>
      <c r="C1113" s="17"/>
      <c r="D1113" s="17"/>
      <c r="E1113" s="17"/>
      <c r="F1113" s="17"/>
      <c r="G1113" s="20"/>
      <c r="H1113" s="17"/>
      <c r="I1113" s="17"/>
      <c r="J1113" s="26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</row>
    <row r="1114" spans="2:136" ht="15">
      <c r="B1114" s="17"/>
      <c r="C1114" s="17"/>
      <c r="D1114" s="17"/>
      <c r="E1114" s="17"/>
      <c r="F1114" s="17"/>
      <c r="G1114" s="20"/>
      <c r="H1114" s="17"/>
      <c r="I1114" s="17"/>
      <c r="J1114" s="26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</row>
    <row r="1115" spans="2:136" ht="15">
      <c r="B1115" s="17"/>
      <c r="C1115" s="17"/>
      <c r="D1115" s="17"/>
      <c r="E1115" s="17"/>
      <c r="F1115" s="17"/>
      <c r="G1115" s="20"/>
      <c r="H1115" s="17"/>
      <c r="I1115" s="17"/>
      <c r="J1115" s="26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</row>
    <row r="1116" spans="2:136" ht="15">
      <c r="B1116" s="17"/>
      <c r="C1116" s="17"/>
      <c r="D1116" s="17"/>
      <c r="E1116" s="17"/>
      <c r="F1116" s="17"/>
      <c r="G1116" s="20"/>
      <c r="H1116" s="17"/>
      <c r="I1116" s="17"/>
      <c r="J1116" s="26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</row>
    <row r="1117" spans="2:136" ht="15">
      <c r="B1117" s="17"/>
      <c r="C1117" s="17"/>
      <c r="D1117" s="17"/>
      <c r="E1117" s="17"/>
      <c r="F1117" s="17"/>
      <c r="G1117" s="20"/>
      <c r="H1117" s="17"/>
      <c r="I1117" s="17"/>
      <c r="J1117" s="26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</row>
    <row r="1118" spans="2:136" ht="15">
      <c r="B1118" s="17"/>
      <c r="C1118" s="17"/>
      <c r="D1118" s="17"/>
      <c r="E1118" s="17"/>
      <c r="F1118" s="17"/>
      <c r="G1118" s="20"/>
      <c r="H1118" s="17"/>
      <c r="I1118" s="17"/>
      <c r="J1118" s="26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</row>
    <row r="1119" spans="2:136" ht="15">
      <c r="B1119" s="17"/>
      <c r="C1119" s="17"/>
      <c r="D1119" s="17"/>
      <c r="E1119" s="17"/>
      <c r="F1119" s="17"/>
      <c r="G1119" s="20"/>
      <c r="H1119" s="17"/>
      <c r="I1119" s="17"/>
      <c r="J1119" s="26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</row>
    <row r="1120" spans="2:136" ht="15">
      <c r="B1120" s="17"/>
      <c r="C1120" s="17"/>
      <c r="D1120" s="17"/>
      <c r="E1120" s="17"/>
      <c r="F1120" s="17"/>
      <c r="G1120" s="20"/>
      <c r="H1120" s="17"/>
      <c r="I1120" s="17"/>
      <c r="J1120" s="26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</row>
    <row r="1121" spans="2:136" ht="15">
      <c r="B1121" s="17"/>
      <c r="C1121" s="17"/>
      <c r="D1121" s="17"/>
      <c r="E1121" s="17"/>
      <c r="F1121" s="17"/>
      <c r="G1121" s="20"/>
      <c r="H1121" s="17"/>
      <c r="I1121" s="17"/>
      <c r="J1121" s="26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</row>
    <row r="1122" spans="2:136" ht="15">
      <c r="B1122" s="17"/>
      <c r="C1122" s="17"/>
      <c r="D1122" s="17"/>
      <c r="E1122" s="17"/>
      <c r="F1122" s="17"/>
      <c r="G1122" s="20"/>
      <c r="H1122" s="17"/>
      <c r="I1122" s="17"/>
      <c r="J1122" s="26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</row>
    <row r="1123" spans="2:136" ht="15">
      <c r="B1123" s="17"/>
      <c r="C1123" s="17"/>
      <c r="D1123" s="17"/>
      <c r="E1123" s="17"/>
      <c r="F1123" s="17"/>
      <c r="G1123" s="20"/>
      <c r="H1123" s="17"/>
      <c r="I1123" s="17"/>
      <c r="J1123" s="26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</row>
    <row r="1124" spans="2:136" ht="15">
      <c r="B1124" s="17"/>
      <c r="C1124" s="17"/>
      <c r="D1124" s="17"/>
      <c r="E1124" s="17"/>
      <c r="F1124" s="17"/>
      <c r="G1124" s="20"/>
      <c r="H1124" s="17"/>
      <c r="I1124" s="17"/>
      <c r="J1124" s="26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</row>
    <row r="1125" spans="2:136" ht="15">
      <c r="B1125" s="17"/>
      <c r="C1125" s="17"/>
      <c r="D1125" s="17"/>
      <c r="E1125" s="17"/>
      <c r="F1125" s="17"/>
      <c r="G1125" s="20"/>
      <c r="H1125" s="17"/>
      <c r="I1125" s="17"/>
      <c r="J1125" s="26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</row>
    <row r="1126" spans="2:136" ht="15">
      <c r="B1126" s="17"/>
      <c r="C1126" s="17"/>
      <c r="D1126" s="17"/>
      <c r="E1126" s="17"/>
      <c r="F1126" s="17"/>
      <c r="G1126" s="20"/>
      <c r="H1126" s="17"/>
      <c r="I1126" s="17"/>
      <c r="J1126" s="26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</row>
    <row r="1127" spans="2:136" ht="15">
      <c r="B1127" s="17"/>
      <c r="C1127" s="17"/>
      <c r="D1127" s="17"/>
      <c r="E1127" s="17"/>
      <c r="F1127" s="17"/>
      <c r="G1127" s="20"/>
      <c r="H1127" s="17"/>
      <c r="I1127" s="17"/>
      <c r="J1127" s="26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</row>
    <row r="1128" spans="2:136" ht="15">
      <c r="B1128" s="17"/>
      <c r="C1128" s="17"/>
      <c r="D1128" s="17"/>
      <c r="E1128" s="17"/>
      <c r="F1128" s="17"/>
      <c r="G1128" s="20"/>
      <c r="H1128" s="17"/>
      <c r="I1128" s="17"/>
      <c r="J1128" s="26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</row>
    <row r="1129" spans="2:136" ht="15">
      <c r="B1129" s="17"/>
      <c r="C1129" s="17"/>
      <c r="D1129" s="17"/>
      <c r="E1129" s="17"/>
      <c r="F1129" s="17"/>
      <c r="G1129" s="20"/>
      <c r="H1129" s="17"/>
      <c r="I1129" s="17"/>
      <c r="J1129" s="26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</row>
    <row r="1130" spans="2:136" ht="15">
      <c r="B1130" s="17"/>
      <c r="C1130" s="17"/>
      <c r="D1130" s="17"/>
      <c r="E1130" s="17"/>
      <c r="F1130" s="17"/>
      <c r="G1130" s="20"/>
      <c r="H1130" s="17"/>
      <c r="I1130" s="17"/>
      <c r="J1130" s="26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  <c r="EE1130" s="17"/>
      <c r="EF1130" s="17"/>
    </row>
    <row r="1131" spans="2:136" ht="15">
      <c r="B1131" s="17"/>
      <c r="C1131" s="17"/>
      <c r="D1131" s="17"/>
      <c r="E1131" s="17"/>
      <c r="F1131" s="17"/>
      <c r="G1131" s="20"/>
      <c r="H1131" s="17"/>
      <c r="I1131" s="17"/>
      <c r="J1131" s="26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  <c r="EE1131" s="17"/>
      <c r="EF1131" s="17"/>
    </row>
    <row r="1132" spans="2:136" ht="15">
      <c r="B1132" s="17"/>
      <c r="C1132" s="17"/>
      <c r="D1132" s="17"/>
      <c r="E1132" s="17"/>
      <c r="F1132" s="17"/>
      <c r="G1132" s="20"/>
      <c r="H1132" s="17"/>
      <c r="I1132" s="17"/>
      <c r="J1132" s="26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  <c r="EE1132" s="17"/>
      <c r="EF1132" s="17"/>
    </row>
    <row r="1133" spans="2:136" ht="15">
      <c r="B1133" s="17"/>
      <c r="C1133" s="17"/>
      <c r="D1133" s="17"/>
      <c r="E1133" s="17"/>
      <c r="F1133" s="17"/>
      <c r="G1133" s="20"/>
      <c r="H1133" s="17"/>
      <c r="I1133" s="17"/>
      <c r="J1133" s="26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  <c r="EE1133" s="17"/>
      <c r="EF1133" s="17"/>
    </row>
    <row r="1134" spans="2:136" ht="15">
      <c r="B1134" s="17"/>
      <c r="C1134" s="17"/>
      <c r="D1134" s="17"/>
      <c r="E1134" s="17"/>
      <c r="F1134" s="17"/>
      <c r="G1134" s="20"/>
      <c r="H1134" s="17"/>
      <c r="I1134" s="17"/>
      <c r="J1134" s="26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  <c r="EE1134" s="17"/>
      <c r="EF1134" s="17"/>
    </row>
    <row r="1135" spans="2:136" ht="15">
      <c r="B1135" s="17"/>
      <c r="C1135" s="17"/>
      <c r="D1135" s="17"/>
      <c r="E1135" s="17"/>
      <c r="F1135" s="17"/>
      <c r="G1135" s="20"/>
      <c r="H1135" s="17"/>
      <c r="I1135" s="17"/>
      <c r="J1135" s="26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  <c r="EE1135" s="17"/>
      <c r="EF1135" s="17"/>
    </row>
    <row r="1136" spans="2:136" ht="15">
      <c r="B1136" s="17"/>
      <c r="C1136" s="17"/>
      <c r="D1136" s="17"/>
      <c r="E1136" s="17"/>
      <c r="F1136" s="17"/>
      <c r="G1136" s="20"/>
      <c r="H1136" s="17"/>
      <c r="I1136" s="17"/>
      <c r="J1136" s="26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  <c r="EE1136" s="17"/>
      <c r="EF1136" s="17"/>
    </row>
    <row r="1137" spans="2:136" ht="15">
      <c r="B1137" s="17"/>
      <c r="C1137" s="17"/>
      <c r="D1137" s="17"/>
      <c r="E1137" s="17"/>
      <c r="F1137" s="17"/>
      <c r="G1137" s="20"/>
      <c r="H1137" s="17"/>
      <c r="I1137" s="17"/>
      <c r="J1137" s="26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  <c r="EE1137" s="17"/>
      <c r="EF1137" s="17"/>
    </row>
    <row r="1138" spans="2:136" ht="15">
      <c r="B1138" s="17"/>
      <c r="C1138" s="17"/>
      <c r="D1138" s="17"/>
      <c r="E1138" s="17"/>
      <c r="F1138" s="17"/>
      <c r="G1138" s="20"/>
      <c r="H1138" s="17"/>
      <c r="I1138" s="17"/>
      <c r="J1138" s="26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  <c r="EE1138" s="17"/>
      <c r="EF1138" s="17"/>
    </row>
    <row r="1139" spans="2:136" ht="15">
      <c r="B1139" s="17"/>
      <c r="C1139" s="17"/>
      <c r="D1139" s="17"/>
      <c r="E1139" s="17"/>
      <c r="F1139" s="17"/>
      <c r="G1139" s="20"/>
      <c r="H1139" s="17"/>
      <c r="I1139" s="17"/>
      <c r="J1139" s="26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  <c r="ED1139" s="17"/>
      <c r="EE1139" s="17"/>
      <c r="EF1139" s="17"/>
    </row>
    <row r="1140" spans="2:136" ht="15">
      <c r="B1140" s="17"/>
      <c r="C1140" s="17"/>
      <c r="D1140" s="17"/>
      <c r="E1140" s="17"/>
      <c r="F1140" s="17"/>
      <c r="G1140" s="20"/>
      <c r="H1140" s="17"/>
      <c r="I1140" s="17"/>
      <c r="J1140" s="26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  <c r="DX1140" s="17"/>
      <c r="DY1140" s="17"/>
      <c r="DZ1140" s="17"/>
      <c r="EA1140" s="17"/>
      <c r="EB1140" s="17"/>
      <c r="EC1140" s="17"/>
      <c r="ED1140" s="17"/>
      <c r="EE1140" s="17"/>
      <c r="EF1140" s="17"/>
    </row>
    <row r="1141" spans="2:136" ht="15">
      <c r="B1141" s="17"/>
      <c r="C1141" s="17"/>
      <c r="D1141" s="17"/>
      <c r="E1141" s="17"/>
      <c r="F1141" s="17"/>
      <c r="G1141" s="20"/>
      <c r="H1141" s="17"/>
      <c r="I1141" s="17"/>
      <c r="J1141" s="26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  <c r="DX1141" s="17"/>
      <c r="DY1141" s="17"/>
      <c r="DZ1141" s="17"/>
      <c r="EA1141" s="17"/>
      <c r="EB1141" s="17"/>
      <c r="EC1141" s="17"/>
      <c r="ED1141" s="17"/>
      <c r="EE1141" s="17"/>
      <c r="EF1141" s="17"/>
    </row>
    <row r="1142" spans="2:136" ht="15">
      <c r="B1142" s="17"/>
      <c r="C1142" s="17"/>
      <c r="D1142" s="17"/>
      <c r="E1142" s="17"/>
      <c r="F1142" s="17"/>
      <c r="G1142" s="20"/>
      <c r="H1142" s="17"/>
      <c r="I1142" s="17"/>
      <c r="J1142" s="26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  <c r="DX1142" s="17"/>
      <c r="DY1142" s="17"/>
      <c r="DZ1142" s="17"/>
      <c r="EA1142" s="17"/>
      <c r="EB1142" s="17"/>
      <c r="EC1142" s="17"/>
      <c r="ED1142" s="17"/>
      <c r="EE1142" s="17"/>
      <c r="EF1142" s="17"/>
    </row>
    <row r="1143" spans="2:136" ht="15">
      <c r="B1143" s="17"/>
      <c r="C1143" s="17"/>
      <c r="D1143" s="17"/>
      <c r="E1143" s="17"/>
      <c r="F1143" s="17"/>
      <c r="G1143" s="20"/>
      <c r="H1143" s="17"/>
      <c r="I1143" s="17"/>
      <c r="J1143" s="26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  <c r="DX1143" s="17"/>
      <c r="DY1143" s="17"/>
      <c r="DZ1143" s="17"/>
      <c r="EA1143" s="17"/>
      <c r="EB1143" s="17"/>
      <c r="EC1143" s="17"/>
      <c r="ED1143" s="17"/>
      <c r="EE1143" s="17"/>
      <c r="EF1143" s="17"/>
    </row>
    <row r="1144" spans="2:136" ht="15">
      <c r="B1144" s="17"/>
      <c r="C1144" s="17"/>
      <c r="D1144" s="17"/>
      <c r="E1144" s="17"/>
      <c r="F1144" s="17"/>
      <c r="G1144" s="20"/>
      <c r="H1144" s="17"/>
      <c r="I1144" s="17"/>
      <c r="J1144" s="26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  <c r="DX1144" s="17"/>
      <c r="DY1144" s="17"/>
      <c r="DZ1144" s="17"/>
      <c r="EA1144" s="17"/>
      <c r="EB1144" s="17"/>
      <c r="EC1144" s="17"/>
      <c r="ED1144" s="17"/>
      <c r="EE1144" s="17"/>
      <c r="EF1144" s="17"/>
    </row>
    <row r="1145" spans="2:136" ht="15">
      <c r="B1145" s="17"/>
      <c r="C1145" s="17"/>
      <c r="D1145" s="17"/>
      <c r="E1145" s="17"/>
      <c r="F1145" s="17"/>
      <c r="G1145" s="20"/>
      <c r="H1145" s="17"/>
      <c r="I1145" s="17"/>
      <c r="J1145" s="26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  <c r="DX1145" s="17"/>
      <c r="DY1145" s="17"/>
      <c r="DZ1145" s="17"/>
      <c r="EA1145" s="17"/>
      <c r="EB1145" s="17"/>
      <c r="EC1145" s="17"/>
      <c r="ED1145" s="17"/>
      <c r="EE1145" s="17"/>
      <c r="EF1145" s="17"/>
    </row>
    <row r="1146" spans="2:136" ht="15">
      <c r="B1146" s="17"/>
      <c r="C1146" s="17"/>
      <c r="D1146" s="17"/>
      <c r="E1146" s="17"/>
      <c r="F1146" s="17"/>
      <c r="G1146" s="20"/>
      <c r="H1146" s="17"/>
      <c r="I1146" s="17"/>
      <c r="J1146" s="26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  <c r="DX1146" s="17"/>
      <c r="DY1146" s="17"/>
      <c r="DZ1146" s="17"/>
      <c r="EA1146" s="17"/>
      <c r="EB1146" s="17"/>
      <c r="EC1146" s="17"/>
      <c r="ED1146" s="17"/>
      <c r="EE1146" s="17"/>
      <c r="EF1146" s="17"/>
    </row>
    <row r="1147" spans="2:136" ht="15">
      <c r="B1147" s="17"/>
      <c r="C1147" s="17"/>
      <c r="D1147" s="17"/>
      <c r="E1147" s="17"/>
      <c r="F1147" s="17"/>
      <c r="G1147" s="20"/>
      <c r="H1147" s="17"/>
      <c r="I1147" s="17"/>
      <c r="J1147" s="26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  <c r="DX1147" s="17"/>
      <c r="DY1147" s="17"/>
      <c r="DZ1147" s="17"/>
      <c r="EA1147" s="17"/>
      <c r="EB1147" s="17"/>
      <c r="EC1147" s="17"/>
      <c r="ED1147" s="17"/>
      <c r="EE1147" s="17"/>
      <c r="EF1147" s="17"/>
    </row>
    <row r="1148" spans="2:136" ht="15">
      <c r="B1148" s="17"/>
      <c r="C1148" s="17"/>
      <c r="D1148" s="17"/>
      <c r="E1148" s="17"/>
      <c r="F1148" s="17"/>
      <c r="G1148" s="20"/>
      <c r="H1148" s="17"/>
      <c r="I1148" s="17"/>
      <c r="J1148" s="26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  <c r="DX1148" s="17"/>
      <c r="DY1148" s="17"/>
      <c r="DZ1148" s="17"/>
      <c r="EA1148" s="17"/>
      <c r="EB1148" s="17"/>
      <c r="EC1148" s="17"/>
      <c r="ED1148" s="17"/>
      <c r="EE1148" s="17"/>
      <c r="EF1148" s="17"/>
    </row>
    <row r="1149" spans="2:136" ht="15">
      <c r="B1149" s="17"/>
      <c r="C1149" s="17"/>
      <c r="D1149" s="17"/>
      <c r="E1149" s="17"/>
      <c r="F1149" s="17"/>
      <c r="G1149" s="20"/>
      <c r="H1149" s="17"/>
      <c r="I1149" s="17"/>
      <c r="J1149" s="26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  <c r="DX1149" s="17"/>
      <c r="DY1149" s="17"/>
      <c r="DZ1149" s="17"/>
      <c r="EA1149" s="17"/>
      <c r="EB1149" s="17"/>
      <c r="EC1149" s="17"/>
      <c r="ED1149" s="17"/>
      <c r="EE1149" s="17"/>
      <c r="EF1149" s="17"/>
    </row>
    <row r="1150" spans="2:136" ht="15">
      <c r="B1150" s="17"/>
      <c r="C1150" s="17"/>
      <c r="D1150" s="17"/>
      <c r="E1150" s="17"/>
      <c r="F1150" s="17"/>
      <c r="G1150" s="20"/>
      <c r="H1150" s="17"/>
      <c r="I1150" s="17"/>
      <c r="J1150" s="26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  <c r="DX1150" s="17"/>
      <c r="DY1150" s="17"/>
      <c r="DZ1150" s="17"/>
      <c r="EA1150" s="17"/>
      <c r="EB1150" s="17"/>
      <c r="EC1150" s="17"/>
      <c r="ED1150" s="17"/>
      <c r="EE1150" s="17"/>
      <c r="EF1150" s="17"/>
    </row>
    <row r="1151" spans="2:136" ht="15">
      <c r="B1151" s="17"/>
      <c r="C1151" s="17"/>
      <c r="D1151" s="17"/>
      <c r="E1151" s="17"/>
      <c r="F1151" s="17"/>
      <c r="G1151" s="20"/>
      <c r="H1151" s="17"/>
      <c r="I1151" s="17"/>
      <c r="J1151" s="26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  <c r="DX1151" s="17"/>
      <c r="DY1151" s="17"/>
      <c r="DZ1151" s="17"/>
      <c r="EA1151" s="17"/>
      <c r="EB1151" s="17"/>
      <c r="EC1151" s="17"/>
      <c r="ED1151" s="17"/>
      <c r="EE1151" s="17"/>
      <c r="EF1151" s="17"/>
    </row>
    <row r="1152" spans="2:136" ht="15">
      <c r="B1152" s="17"/>
      <c r="C1152" s="17"/>
      <c r="D1152" s="17"/>
      <c r="E1152" s="17"/>
      <c r="F1152" s="17"/>
      <c r="G1152" s="20"/>
      <c r="H1152" s="17"/>
      <c r="I1152" s="17"/>
      <c r="J1152" s="26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  <c r="DX1152" s="17"/>
      <c r="DY1152" s="17"/>
      <c r="DZ1152" s="17"/>
      <c r="EA1152" s="17"/>
      <c r="EB1152" s="17"/>
      <c r="EC1152" s="17"/>
      <c r="ED1152" s="17"/>
      <c r="EE1152" s="17"/>
      <c r="EF1152" s="17"/>
    </row>
    <row r="1153" spans="2:136" ht="15">
      <c r="B1153" s="17"/>
      <c r="C1153" s="17"/>
      <c r="D1153" s="17"/>
      <c r="E1153" s="17"/>
      <c r="F1153" s="17"/>
      <c r="G1153" s="20"/>
      <c r="H1153" s="17"/>
      <c r="I1153" s="17"/>
      <c r="J1153" s="26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  <c r="DX1153" s="17"/>
      <c r="DY1153" s="17"/>
      <c r="DZ1153" s="17"/>
      <c r="EA1153" s="17"/>
      <c r="EB1153" s="17"/>
      <c r="EC1153" s="17"/>
      <c r="ED1153" s="17"/>
      <c r="EE1153" s="17"/>
      <c r="EF1153" s="17"/>
    </row>
    <row r="1154" spans="2:136" ht="15">
      <c r="B1154" s="17"/>
      <c r="C1154" s="17"/>
      <c r="D1154" s="17"/>
      <c r="E1154" s="17"/>
      <c r="F1154" s="17"/>
      <c r="G1154" s="20"/>
      <c r="H1154" s="17"/>
      <c r="I1154" s="17"/>
      <c r="J1154" s="26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  <c r="DX1154" s="17"/>
      <c r="DY1154" s="17"/>
      <c r="DZ1154" s="17"/>
      <c r="EA1154" s="17"/>
      <c r="EB1154" s="17"/>
      <c r="EC1154" s="17"/>
      <c r="ED1154" s="17"/>
      <c r="EE1154" s="17"/>
      <c r="EF1154" s="17"/>
    </row>
    <row r="1155" spans="2:136" ht="15">
      <c r="B1155" s="17"/>
      <c r="C1155" s="17"/>
      <c r="D1155" s="17"/>
      <c r="E1155" s="17"/>
      <c r="F1155" s="17"/>
      <c r="G1155" s="20"/>
      <c r="H1155" s="17"/>
      <c r="I1155" s="17"/>
      <c r="J1155" s="26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  <c r="DX1155" s="17"/>
      <c r="DY1155" s="17"/>
      <c r="DZ1155" s="17"/>
      <c r="EA1155" s="17"/>
      <c r="EB1155" s="17"/>
      <c r="EC1155" s="17"/>
      <c r="ED1155" s="17"/>
      <c r="EE1155" s="17"/>
      <c r="EF1155" s="17"/>
    </row>
    <row r="1156" spans="2:136" ht="15">
      <c r="B1156" s="17"/>
      <c r="C1156" s="17"/>
      <c r="D1156" s="17"/>
      <c r="E1156" s="17"/>
      <c r="F1156" s="17"/>
      <c r="G1156" s="20"/>
      <c r="H1156" s="17"/>
      <c r="I1156" s="17"/>
      <c r="J1156" s="26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  <c r="DX1156" s="17"/>
      <c r="DY1156" s="17"/>
      <c r="DZ1156" s="17"/>
      <c r="EA1156" s="17"/>
      <c r="EB1156" s="17"/>
      <c r="EC1156" s="17"/>
      <c r="ED1156" s="17"/>
      <c r="EE1156" s="17"/>
      <c r="EF1156" s="17"/>
    </row>
    <row r="1157" spans="2:136" ht="15">
      <c r="B1157" s="17"/>
      <c r="C1157" s="17"/>
      <c r="D1157" s="17"/>
      <c r="E1157" s="17"/>
      <c r="F1157" s="17"/>
      <c r="G1157" s="20"/>
      <c r="H1157" s="17"/>
      <c r="I1157" s="17"/>
      <c r="J1157" s="26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  <c r="DX1157" s="17"/>
      <c r="DY1157" s="17"/>
      <c r="DZ1157" s="17"/>
      <c r="EA1157" s="17"/>
      <c r="EB1157" s="17"/>
      <c r="EC1157" s="17"/>
      <c r="ED1157" s="17"/>
      <c r="EE1157" s="17"/>
      <c r="EF1157" s="17"/>
    </row>
    <row r="1158" spans="2:136" ht="15">
      <c r="B1158" s="17"/>
      <c r="C1158" s="17"/>
      <c r="D1158" s="17"/>
      <c r="E1158" s="17"/>
      <c r="F1158" s="17"/>
      <c r="G1158" s="20"/>
      <c r="H1158" s="17"/>
      <c r="I1158" s="17"/>
      <c r="J1158" s="26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  <c r="DX1158" s="17"/>
      <c r="DY1158" s="17"/>
      <c r="DZ1158" s="17"/>
      <c r="EA1158" s="17"/>
      <c r="EB1158" s="17"/>
      <c r="EC1158" s="17"/>
      <c r="ED1158" s="17"/>
      <c r="EE1158" s="17"/>
      <c r="EF1158" s="17"/>
    </row>
    <row r="1159" spans="2:136" ht="15">
      <c r="B1159" s="17"/>
      <c r="C1159" s="17"/>
      <c r="D1159" s="17"/>
      <c r="E1159" s="17"/>
      <c r="F1159" s="17"/>
      <c r="G1159" s="20"/>
      <c r="H1159" s="17"/>
      <c r="I1159" s="17"/>
      <c r="J1159" s="26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  <c r="DX1159" s="17"/>
      <c r="DY1159" s="17"/>
      <c r="DZ1159" s="17"/>
      <c r="EA1159" s="17"/>
      <c r="EB1159" s="17"/>
      <c r="EC1159" s="17"/>
      <c r="ED1159" s="17"/>
      <c r="EE1159" s="17"/>
      <c r="EF1159" s="17"/>
    </row>
    <row r="1160" spans="2:136" ht="15">
      <c r="B1160" s="17"/>
      <c r="C1160" s="17"/>
      <c r="D1160" s="17"/>
      <c r="E1160" s="17"/>
      <c r="F1160" s="17"/>
      <c r="G1160" s="20"/>
      <c r="H1160" s="17"/>
      <c r="I1160" s="17"/>
      <c r="J1160" s="26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  <c r="DX1160" s="17"/>
      <c r="DY1160" s="17"/>
      <c r="DZ1160" s="17"/>
      <c r="EA1160" s="17"/>
      <c r="EB1160" s="17"/>
      <c r="EC1160" s="17"/>
      <c r="ED1160" s="17"/>
      <c r="EE1160" s="17"/>
      <c r="EF1160" s="17"/>
    </row>
    <row r="1161" spans="2:136" ht="15">
      <c r="B1161" s="17"/>
      <c r="C1161" s="17"/>
      <c r="D1161" s="17"/>
      <c r="E1161" s="17"/>
      <c r="F1161" s="17"/>
      <c r="G1161" s="20"/>
      <c r="H1161" s="17"/>
      <c r="I1161" s="17"/>
      <c r="J1161" s="26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  <c r="DX1161" s="17"/>
      <c r="DY1161" s="17"/>
      <c r="DZ1161" s="17"/>
      <c r="EA1161" s="17"/>
      <c r="EB1161" s="17"/>
      <c r="EC1161" s="17"/>
      <c r="ED1161" s="17"/>
      <c r="EE1161" s="17"/>
      <c r="EF1161" s="17"/>
    </row>
    <row r="1162" spans="2:136" ht="15">
      <c r="B1162" s="17"/>
      <c r="C1162" s="17"/>
      <c r="D1162" s="17"/>
      <c r="E1162" s="17"/>
      <c r="F1162" s="17"/>
      <c r="G1162" s="20"/>
      <c r="H1162" s="17"/>
      <c r="I1162" s="17"/>
      <c r="J1162" s="26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  <c r="DX1162" s="17"/>
      <c r="DY1162" s="17"/>
      <c r="DZ1162" s="17"/>
      <c r="EA1162" s="17"/>
      <c r="EB1162" s="17"/>
      <c r="EC1162" s="17"/>
      <c r="ED1162" s="17"/>
      <c r="EE1162" s="17"/>
      <c r="EF1162" s="17"/>
    </row>
    <row r="1163" spans="2:136" ht="15">
      <c r="B1163" s="17"/>
      <c r="C1163" s="17"/>
      <c r="D1163" s="17"/>
      <c r="E1163" s="17"/>
      <c r="F1163" s="17"/>
      <c r="G1163" s="20"/>
      <c r="H1163" s="17"/>
      <c r="I1163" s="17"/>
      <c r="J1163" s="26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  <c r="DX1163" s="17"/>
      <c r="DY1163" s="17"/>
      <c r="DZ1163" s="17"/>
      <c r="EA1163" s="17"/>
      <c r="EB1163" s="17"/>
      <c r="EC1163" s="17"/>
      <c r="ED1163" s="17"/>
      <c r="EE1163" s="17"/>
      <c r="EF1163" s="17"/>
    </row>
    <row r="1164" spans="2:136" ht="15">
      <c r="B1164" s="17"/>
      <c r="C1164" s="17"/>
      <c r="D1164" s="17"/>
      <c r="E1164" s="17"/>
      <c r="F1164" s="17"/>
      <c r="G1164" s="20"/>
      <c r="H1164" s="17"/>
      <c r="I1164" s="17"/>
      <c r="J1164" s="26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  <c r="DX1164" s="17"/>
      <c r="DY1164" s="17"/>
      <c r="DZ1164" s="17"/>
      <c r="EA1164" s="17"/>
      <c r="EB1164" s="17"/>
      <c r="EC1164" s="17"/>
      <c r="ED1164" s="17"/>
      <c r="EE1164" s="17"/>
      <c r="EF1164" s="17"/>
    </row>
    <row r="1165" spans="2:136" ht="15">
      <c r="B1165" s="17"/>
      <c r="C1165" s="17"/>
      <c r="D1165" s="17"/>
      <c r="E1165" s="17"/>
      <c r="F1165" s="17"/>
      <c r="G1165" s="20"/>
      <c r="H1165" s="17"/>
      <c r="I1165" s="17"/>
      <c r="J1165" s="26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  <c r="DX1165" s="17"/>
      <c r="DY1165" s="17"/>
      <c r="DZ1165" s="17"/>
      <c r="EA1165" s="17"/>
      <c r="EB1165" s="17"/>
      <c r="EC1165" s="17"/>
      <c r="ED1165" s="17"/>
      <c r="EE1165" s="17"/>
      <c r="EF1165" s="17"/>
    </row>
    <row r="1166" spans="2:136" ht="15">
      <c r="B1166" s="17"/>
      <c r="C1166" s="17"/>
      <c r="D1166" s="17"/>
      <c r="E1166" s="17"/>
      <c r="F1166" s="17"/>
      <c r="G1166" s="20"/>
      <c r="H1166" s="17"/>
      <c r="I1166" s="17"/>
      <c r="J1166" s="26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  <c r="DX1166" s="17"/>
      <c r="DY1166" s="17"/>
      <c r="DZ1166" s="17"/>
      <c r="EA1166" s="17"/>
      <c r="EB1166" s="17"/>
      <c r="EC1166" s="17"/>
      <c r="ED1166" s="17"/>
      <c r="EE1166" s="17"/>
      <c r="EF1166" s="17"/>
    </row>
    <row r="1167" spans="2:136" ht="15">
      <c r="B1167" s="17"/>
      <c r="C1167" s="17"/>
      <c r="D1167" s="17"/>
      <c r="E1167" s="17"/>
      <c r="F1167" s="17"/>
      <c r="G1167" s="20"/>
      <c r="H1167" s="17"/>
      <c r="I1167" s="17"/>
      <c r="J1167" s="26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  <c r="DX1167" s="17"/>
      <c r="DY1167" s="17"/>
      <c r="DZ1167" s="17"/>
      <c r="EA1167" s="17"/>
      <c r="EB1167" s="17"/>
      <c r="EC1167" s="17"/>
      <c r="ED1167" s="17"/>
      <c r="EE1167" s="17"/>
      <c r="EF1167" s="17"/>
    </row>
    <row r="1168" spans="2:136" ht="15">
      <c r="B1168" s="17"/>
      <c r="C1168" s="17"/>
      <c r="D1168" s="17"/>
      <c r="E1168" s="17"/>
      <c r="F1168" s="17"/>
      <c r="G1168" s="20"/>
      <c r="H1168" s="17"/>
      <c r="I1168" s="17"/>
      <c r="J1168" s="26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  <c r="DX1168" s="17"/>
      <c r="DY1168" s="17"/>
      <c r="DZ1168" s="17"/>
      <c r="EA1168" s="17"/>
      <c r="EB1168" s="17"/>
      <c r="EC1168" s="17"/>
      <c r="ED1168" s="17"/>
      <c r="EE1168" s="17"/>
      <c r="EF1168" s="17"/>
    </row>
    <row r="1169" spans="2:136" ht="15">
      <c r="B1169" s="17"/>
      <c r="C1169" s="17"/>
      <c r="D1169" s="17"/>
      <c r="E1169" s="17"/>
      <c r="F1169" s="17"/>
      <c r="G1169" s="20"/>
      <c r="H1169" s="17"/>
      <c r="I1169" s="17"/>
      <c r="J1169" s="26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  <c r="DX1169" s="17"/>
      <c r="DY1169" s="17"/>
      <c r="DZ1169" s="17"/>
      <c r="EA1169" s="17"/>
      <c r="EB1169" s="17"/>
      <c r="EC1169" s="17"/>
      <c r="ED1169" s="17"/>
      <c r="EE1169" s="17"/>
      <c r="EF1169" s="17"/>
    </row>
    <row r="1170" spans="2:136" ht="15">
      <c r="B1170" s="17"/>
      <c r="C1170" s="17"/>
      <c r="D1170" s="17"/>
      <c r="E1170" s="17"/>
      <c r="F1170" s="17"/>
      <c r="G1170" s="20"/>
      <c r="H1170" s="17"/>
      <c r="I1170" s="17"/>
      <c r="J1170" s="26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  <c r="DX1170" s="17"/>
      <c r="DY1170" s="17"/>
      <c r="DZ1170" s="17"/>
      <c r="EA1170" s="17"/>
      <c r="EB1170" s="17"/>
      <c r="EC1170" s="17"/>
      <c r="ED1170" s="17"/>
      <c r="EE1170" s="17"/>
      <c r="EF1170" s="17"/>
    </row>
    <row r="1171" spans="2:136" ht="15">
      <c r="B1171" s="17"/>
      <c r="C1171" s="17"/>
      <c r="D1171" s="17"/>
      <c r="E1171" s="17"/>
      <c r="F1171" s="17"/>
      <c r="G1171" s="20"/>
      <c r="H1171" s="17"/>
      <c r="I1171" s="17"/>
      <c r="J1171" s="26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  <c r="DX1171" s="17"/>
      <c r="DY1171" s="17"/>
      <c r="DZ1171" s="17"/>
      <c r="EA1171" s="17"/>
      <c r="EB1171" s="17"/>
      <c r="EC1171" s="17"/>
      <c r="ED1171" s="17"/>
      <c r="EE1171" s="17"/>
      <c r="EF1171" s="17"/>
    </row>
    <row r="1172" spans="2:136" ht="15">
      <c r="B1172" s="17"/>
      <c r="C1172" s="17"/>
      <c r="D1172" s="17"/>
      <c r="E1172" s="17"/>
      <c r="F1172" s="17"/>
      <c r="G1172" s="20"/>
      <c r="H1172" s="17"/>
      <c r="I1172" s="17"/>
      <c r="J1172" s="26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  <c r="ED1172" s="17"/>
      <c r="EE1172" s="17"/>
      <c r="EF1172" s="17"/>
    </row>
    <row r="1173" spans="2:136" ht="15">
      <c r="B1173" s="17"/>
      <c r="C1173" s="17"/>
      <c r="D1173" s="17"/>
      <c r="E1173" s="17"/>
      <c r="F1173" s="17"/>
      <c r="G1173" s="20"/>
      <c r="H1173" s="17"/>
      <c r="I1173" s="17"/>
      <c r="J1173" s="26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  <c r="DX1173" s="17"/>
      <c r="DY1173" s="17"/>
      <c r="DZ1173" s="17"/>
      <c r="EA1173" s="17"/>
      <c r="EB1173" s="17"/>
      <c r="EC1173" s="17"/>
      <c r="ED1173" s="17"/>
      <c r="EE1173" s="17"/>
      <c r="EF1173" s="17"/>
    </row>
    <row r="1174" spans="2:136" ht="15">
      <c r="B1174" s="17"/>
      <c r="C1174" s="17"/>
      <c r="D1174" s="17"/>
      <c r="E1174" s="17"/>
      <c r="F1174" s="17"/>
      <c r="G1174" s="20"/>
      <c r="H1174" s="17"/>
      <c r="I1174" s="17"/>
      <c r="J1174" s="26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  <c r="DX1174" s="17"/>
      <c r="DY1174" s="17"/>
      <c r="DZ1174" s="17"/>
      <c r="EA1174" s="17"/>
      <c r="EB1174" s="17"/>
      <c r="EC1174" s="17"/>
      <c r="ED1174" s="17"/>
      <c r="EE1174" s="17"/>
      <c r="EF1174" s="17"/>
    </row>
    <row r="1175" spans="2:136" ht="15">
      <c r="B1175" s="17"/>
      <c r="C1175" s="17"/>
      <c r="D1175" s="17"/>
      <c r="E1175" s="17"/>
      <c r="F1175" s="17"/>
      <c r="G1175" s="20"/>
      <c r="H1175" s="17"/>
      <c r="I1175" s="17"/>
      <c r="J1175" s="26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  <c r="DX1175" s="17"/>
      <c r="DY1175" s="17"/>
      <c r="DZ1175" s="17"/>
      <c r="EA1175" s="17"/>
      <c r="EB1175" s="17"/>
      <c r="EC1175" s="17"/>
      <c r="ED1175" s="17"/>
      <c r="EE1175" s="17"/>
      <c r="EF1175" s="17"/>
    </row>
    <row r="1176" spans="2:136" ht="15">
      <c r="B1176" s="17"/>
      <c r="C1176" s="17"/>
      <c r="D1176" s="17"/>
      <c r="E1176" s="17"/>
      <c r="F1176" s="17"/>
      <c r="G1176" s="20"/>
      <c r="H1176" s="17"/>
      <c r="I1176" s="17"/>
      <c r="J1176" s="26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  <c r="DX1176" s="17"/>
      <c r="DY1176" s="17"/>
      <c r="DZ1176" s="17"/>
      <c r="EA1176" s="17"/>
      <c r="EB1176" s="17"/>
      <c r="EC1176" s="17"/>
      <c r="ED1176" s="17"/>
      <c r="EE1176" s="17"/>
      <c r="EF1176" s="17"/>
    </row>
    <row r="1177" spans="2:136" ht="15">
      <c r="B1177" s="17"/>
      <c r="C1177" s="17"/>
      <c r="D1177" s="17"/>
      <c r="E1177" s="17"/>
      <c r="F1177" s="17"/>
      <c r="G1177" s="20"/>
      <c r="H1177" s="17"/>
      <c r="I1177" s="17"/>
      <c r="J1177" s="26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  <c r="DX1177" s="17"/>
      <c r="DY1177" s="17"/>
      <c r="DZ1177" s="17"/>
      <c r="EA1177" s="17"/>
      <c r="EB1177" s="17"/>
      <c r="EC1177" s="17"/>
      <c r="ED1177" s="17"/>
      <c r="EE1177" s="17"/>
      <c r="EF1177" s="17"/>
    </row>
    <row r="1178" spans="2:136" ht="15">
      <c r="B1178" s="17"/>
      <c r="C1178" s="17"/>
      <c r="D1178" s="17"/>
      <c r="E1178" s="17"/>
      <c r="F1178" s="17"/>
      <c r="G1178" s="20"/>
      <c r="H1178" s="17"/>
      <c r="I1178" s="17"/>
      <c r="J1178" s="26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  <c r="DX1178" s="17"/>
      <c r="DY1178" s="17"/>
      <c r="DZ1178" s="17"/>
      <c r="EA1178" s="17"/>
      <c r="EB1178" s="17"/>
      <c r="EC1178" s="17"/>
      <c r="ED1178" s="17"/>
      <c r="EE1178" s="17"/>
      <c r="EF1178" s="17"/>
    </row>
    <row r="1179" spans="2:136" ht="15">
      <c r="B1179" s="17"/>
      <c r="C1179" s="17"/>
      <c r="D1179" s="17"/>
      <c r="E1179" s="17"/>
      <c r="F1179" s="17"/>
      <c r="G1179" s="20"/>
      <c r="H1179" s="17"/>
      <c r="I1179" s="17"/>
      <c r="J1179" s="26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  <c r="DX1179" s="17"/>
      <c r="DY1179" s="17"/>
      <c r="DZ1179" s="17"/>
      <c r="EA1179" s="17"/>
      <c r="EB1179" s="17"/>
      <c r="EC1179" s="17"/>
      <c r="ED1179" s="17"/>
      <c r="EE1179" s="17"/>
      <c r="EF1179" s="17"/>
    </row>
    <row r="1180" spans="2:136" ht="15">
      <c r="B1180" s="17"/>
      <c r="C1180" s="17"/>
      <c r="D1180" s="17"/>
      <c r="E1180" s="17"/>
      <c r="F1180" s="17"/>
      <c r="G1180" s="20"/>
      <c r="H1180" s="17"/>
      <c r="I1180" s="17"/>
      <c r="J1180" s="26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  <c r="DX1180" s="17"/>
      <c r="DY1180" s="17"/>
      <c r="DZ1180" s="17"/>
      <c r="EA1180" s="17"/>
      <c r="EB1180" s="17"/>
      <c r="EC1180" s="17"/>
      <c r="ED1180" s="17"/>
      <c r="EE1180" s="17"/>
      <c r="EF1180" s="17"/>
    </row>
    <row r="1181" spans="2:136" ht="15">
      <c r="B1181" s="17"/>
      <c r="C1181" s="17"/>
      <c r="D1181" s="17"/>
      <c r="E1181" s="17"/>
      <c r="F1181" s="17"/>
      <c r="G1181" s="20"/>
      <c r="H1181" s="17"/>
      <c r="I1181" s="17"/>
      <c r="J1181" s="26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  <c r="DX1181" s="17"/>
      <c r="DY1181" s="17"/>
      <c r="DZ1181" s="17"/>
      <c r="EA1181" s="17"/>
      <c r="EB1181" s="17"/>
      <c r="EC1181" s="17"/>
      <c r="ED1181" s="17"/>
      <c r="EE1181" s="17"/>
      <c r="EF1181" s="17"/>
    </row>
    <row r="1182" spans="2:136" ht="15">
      <c r="B1182" s="17"/>
      <c r="C1182" s="17"/>
      <c r="D1182" s="17"/>
      <c r="E1182" s="17"/>
      <c r="F1182" s="17"/>
      <c r="G1182" s="20"/>
      <c r="H1182" s="17"/>
      <c r="I1182" s="17"/>
      <c r="J1182" s="26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  <c r="DX1182" s="17"/>
      <c r="DY1182" s="17"/>
      <c r="DZ1182" s="17"/>
      <c r="EA1182" s="17"/>
      <c r="EB1182" s="17"/>
      <c r="EC1182" s="17"/>
      <c r="ED1182" s="17"/>
      <c r="EE1182" s="17"/>
      <c r="EF1182" s="17"/>
    </row>
    <row r="1183" spans="2:136" ht="15">
      <c r="B1183" s="17"/>
      <c r="C1183" s="17"/>
      <c r="D1183" s="17"/>
      <c r="E1183" s="17"/>
      <c r="F1183" s="17"/>
      <c r="G1183" s="20"/>
      <c r="H1183" s="17"/>
      <c r="I1183" s="17"/>
      <c r="J1183" s="26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  <c r="DX1183" s="17"/>
      <c r="DY1183" s="17"/>
      <c r="DZ1183" s="17"/>
      <c r="EA1183" s="17"/>
      <c r="EB1183" s="17"/>
      <c r="EC1183" s="17"/>
      <c r="ED1183" s="17"/>
      <c r="EE1183" s="17"/>
      <c r="EF1183" s="17"/>
    </row>
    <row r="1184" spans="2:136" ht="15">
      <c r="B1184" s="17"/>
      <c r="C1184" s="17"/>
      <c r="D1184" s="17"/>
      <c r="E1184" s="17"/>
      <c r="F1184" s="17"/>
      <c r="G1184" s="20"/>
      <c r="H1184" s="17"/>
      <c r="I1184" s="17"/>
      <c r="J1184" s="26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  <c r="ED1184" s="17"/>
      <c r="EE1184" s="17"/>
      <c r="EF1184" s="17"/>
    </row>
    <row r="1185" spans="2:136" ht="15">
      <c r="B1185" s="17"/>
      <c r="C1185" s="17"/>
      <c r="D1185" s="17"/>
      <c r="E1185" s="17"/>
      <c r="F1185" s="17"/>
      <c r="G1185" s="20"/>
      <c r="H1185" s="17"/>
      <c r="I1185" s="17"/>
      <c r="J1185" s="26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  <c r="ED1185" s="17"/>
      <c r="EE1185" s="17"/>
      <c r="EF1185" s="17"/>
    </row>
    <row r="1186" spans="2:136" ht="15">
      <c r="B1186" s="17"/>
      <c r="C1186" s="17"/>
      <c r="D1186" s="17"/>
      <c r="E1186" s="17"/>
      <c r="F1186" s="17"/>
      <c r="G1186" s="20"/>
      <c r="H1186" s="17"/>
      <c r="I1186" s="17"/>
      <c r="J1186" s="26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17"/>
      <c r="DJ1186" s="17"/>
      <c r="DK1186" s="17"/>
      <c r="DL1186" s="17"/>
      <c r="DM1186" s="17"/>
      <c r="DN1186" s="17"/>
      <c r="DO1186" s="17"/>
      <c r="DP1186" s="17"/>
      <c r="DQ1186" s="17"/>
      <c r="DR1186" s="17"/>
      <c r="DS1186" s="17"/>
      <c r="DT1186" s="17"/>
      <c r="DU1186" s="17"/>
      <c r="DV1186" s="17"/>
      <c r="DW1186" s="17"/>
      <c r="DX1186" s="17"/>
      <c r="DY1186" s="17"/>
      <c r="DZ1186" s="17"/>
      <c r="EA1186" s="17"/>
      <c r="EB1186" s="17"/>
      <c r="EC1186" s="17"/>
      <c r="ED1186" s="17"/>
      <c r="EE1186" s="17"/>
      <c r="EF1186" s="17"/>
    </row>
    <row r="1187" spans="2:136" ht="15">
      <c r="B1187" s="17"/>
      <c r="C1187" s="17"/>
      <c r="D1187" s="17"/>
      <c r="E1187" s="17"/>
      <c r="F1187" s="17"/>
      <c r="G1187" s="20"/>
      <c r="H1187" s="17"/>
      <c r="I1187" s="17"/>
      <c r="J1187" s="26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17"/>
      <c r="DJ1187" s="17"/>
      <c r="DK1187" s="17"/>
      <c r="DL1187" s="17"/>
      <c r="DM1187" s="17"/>
      <c r="DN1187" s="17"/>
      <c r="DO1187" s="17"/>
      <c r="DP1187" s="17"/>
      <c r="DQ1187" s="17"/>
      <c r="DR1187" s="17"/>
      <c r="DS1187" s="17"/>
      <c r="DT1187" s="17"/>
      <c r="DU1187" s="17"/>
      <c r="DV1187" s="17"/>
      <c r="DW1187" s="17"/>
      <c r="DX1187" s="17"/>
      <c r="DY1187" s="17"/>
      <c r="DZ1187" s="17"/>
      <c r="EA1187" s="17"/>
      <c r="EB1187" s="17"/>
      <c r="EC1187" s="17"/>
      <c r="ED1187" s="17"/>
      <c r="EE1187" s="17"/>
      <c r="EF1187" s="17"/>
    </row>
    <row r="1188" spans="2:136" ht="15">
      <c r="B1188" s="17"/>
      <c r="C1188" s="17"/>
      <c r="D1188" s="17"/>
      <c r="E1188" s="17"/>
      <c r="F1188" s="17"/>
      <c r="G1188" s="20"/>
      <c r="H1188" s="17"/>
      <c r="I1188" s="17"/>
      <c r="J1188" s="26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17"/>
      <c r="DJ1188" s="17"/>
      <c r="DK1188" s="17"/>
      <c r="DL1188" s="17"/>
      <c r="DM1188" s="17"/>
      <c r="DN1188" s="17"/>
      <c r="DO1188" s="17"/>
      <c r="DP1188" s="17"/>
      <c r="DQ1188" s="17"/>
      <c r="DR1188" s="17"/>
      <c r="DS1188" s="17"/>
      <c r="DT1188" s="17"/>
      <c r="DU1188" s="17"/>
      <c r="DV1188" s="17"/>
      <c r="DW1188" s="17"/>
      <c r="DX1188" s="17"/>
      <c r="DY1188" s="17"/>
      <c r="DZ1188" s="17"/>
      <c r="EA1188" s="17"/>
      <c r="EB1188" s="17"/>
      <c r="EC1188" s="17"/>
      <c r="ED1188" s="17"/>
      <c r="EE1188" s="17"/>
      <c r="EF1188" s="17"/>
    </row>
    <row r="1189" spans="2:136" ht="15">
      <c r="B1189" s="17"/>
      <c r="C1189" s="17"/>
      <c r="D1189" s="17"/>
      <c r="E1189" s="17"/>
      <c r="F1189" s="17"/>
      <c r="G1189" s="20"/>
      <c r="H1189" s="17"/>
      <c r="I1189" s="17"/>
      <c r="J1189" s="26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17"/>
      <c r="DJ1189" s="17"/>
      <c r="DK1189" s="17"/>
      <c r="DL1189" s="17"/>
      <c r="DM1189" s="17"/>
      <c r="DN1189" s="17"/>
      <c r="DO1189" s="17"/>
      <c r="DP1189" s="17"/>
      <c r="DQ1189" s="17"/>
      <c r="DR1189" s="17"/>
      <c r="DS1189" s="17"/>
      <c r="DT1189" s="17"/>
      <c r="DU1189" s="17"/>
      <c r="DV1189" s="17"/>
      <c r="DW1189" s="17"/>
      <c r="DX1189" s="17"/>
      <c r="DY1189" s="17"/>
      <c r="DZ1189" s="17"/>
      <c r="EA1189" s="17"/>
      <c r="EB1189" s="17"/>
      <c r="EC1189" s="17"/>
      <c r="ED1189" s="17"/>
      <c r="EE1189" s="17"/>
      <c r="EF1189" s="17"/>
    </row>
    <row r="1190" spans="2:136" ht="15">
      <c r="B1190" s="17"/>
      <c r="C1190" s="17"/>
      <c r="D1190" s="17"/>
      <c r="E1190" s="17"/>
      <c r="F1190" s="17"/>
      <c r="G1190" s="20"/>
      <c r="H1190" s="17"/>
      <c r="I1190" s="17"/>
      <c r="J1190" s="26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17"/>
      <c r="DJ1190" s="17"/>
      <c r="DK1190" s="17"/>
      <c r="DL1190" s="17"/>
      <c r="DM1190" s="17"/>
      <c r="DN1190" s="17"/>
      <c r="DO1190" s="17"/>
      <c r="DP1190" s="17"/>
      <c r="DQ1190" s="17"/>
      <c r="DR1190" s="17"/>
      <c r="DS1190" s="17"/>
      <c r="DT1190" s="17"/>
      <c r="DU1190" s="17"/>
      <c r="DV1190" s="17"/>
      <c r="DW1190" s="17"/>
      <c r="DX1190" s="17"/>
      <c r="DY1190" s="17"/>
      <c r="DZ1190" s="17"/>
      <c r="EA1190" s="17"/>
      <c r="EB1190" s="17"/>
      <c r="EC1190" s="17"/>
      <c r="ED1190" s="17"/>
      <c r="EE1190" s="17"/>
      <c r="EF1190" s="17"/>
    </row>
    <row r="1191" spans="2:136" ht="15">
      <c r="B1191" s="17"/>
      <c r="C1191" s="17"/>
      <c r="D1191" s="17"/>
      <c r="E1191" s="17"/>
      <c r="F1191" s="17"/>
      <c r="G1191" s="20"/>
      <c r="H1191" s="17"/>
      <c r="I1191" s="17"/>
      <c r="J1191" s="26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  <c r="ED1191" s="17"/>
      <c r="EE1191" s="17"/>
      <c r="EF1191" s="17"/>
    </row>
    <row r="1192" spans="2:136" ht="15">
      <c r="B1192" s="17"/>
      <c r="C1192" s="17"/>
      <c r="D1192" s="17"/>
      <c r="E1192" s="17"/>
      <c r="F1192" s="17"/>
      <c r="G1192" s="20"/>
      <c r="H1192" s="17"/>
      <c r="I1192" s="17"/>
      <c r="J1192" s="26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17"/>
      <c r="DJ1192" s="17"/>
      <c r="DK1192" s="17"/>
      <c r="DL1192" s="17"/>
      <c r="DM1192" s="17"/>
      <c r="DN1192" s="17"/>
      <c r="DO1192" s="17"/>
      <c r="DP1192" s="17"/>
      <c r="DQ1192" s="17"/>
      <c r="DR1192" s="17"/>
      <c r="DS1192" s="17"/>
      <c r="DT1192" s="17"/>
      <c r="DU1192" s="17"/>
      <c r="DV1192" s="17"/>
      <c r="DW1192" s="17"/>
      <c r="DX1192" s="17"/>
      <c r="DY1192" s="17"/>
      <c r="DZ1192" s="17"/>
      <c r="EA1192" s="17"/>
      <c r="EB1192" s="17"/>
      <c r="EC1192" s="17"/>
      <c r="ED1192" s="17"/>
      <c r="EE1192" s="17"/>
      <c r="EF1192" s="17"/>
    </row>
    <row r="1193" spans="2:136" ht="15">
      <c r="B1193" s="17"/>
      <c r="C1193" s="17"/>
      <c r="D1193" s="17"/>
      <c r="E1193" s="17"/>
      <c r="F1193" s="17"/>
      <c r="G1193" s="20"/>
      <c r="H1193" s="17"/>
      <c r="I1193" s="17"/>
      <c r="J1193" s="26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17"/>
      <c r="DJ1193" s="17"/>
      <c r="DK1193" s="17"/>
      <c r="DL1193" s="17"/>
      <c r="DM1193" s="17"/>
      <c r="DN1193" s="17"/>
      <c r="DO1193" s="17"/>
      <c r="DP1193" s="17"/>
      <c r="DQ1193" s="17"/>
      <c r="DR1193" s="17"/>
      <c r="DS1193" s="17"/>
      <c r="DT1193" s="17"/>
      <c r="DU1193" s="17"/>
      <c r="DV1193" s="17"/>
      <c r="DW1193" s="17"/>
      <c r="DX1193" s="17"/>
      <c r="DY1193" s="17"/>
      <c r="DZ1193" s="17"/>
      <c r="EA1193" s="17"/>
      <c r="EB1193" s="17"/>
      <c r="EC1193" s="17"/>
      <c r="ED1193" s="17"/>
      <c r="EE1193" s="17"/>
      <c r="EF1193" s="17"/>
    </row>
    <row r="1194" spans="2:136" ht="15">
      <c r="B1194" s="17"/>
      <c r="C1194" s="17"/>
      <c r="D1194" s="17"/>
      <c r="E1194" s="17"/>
      <c r="F1194" s="17"/>
      <c r="G1194" s="20"/>
      <c r="H1194" s="17"/>
      <c r="I1194" s="17"/>
      <c r="J1194" s="26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  <c r="EE1194" s="17"/>
      <c r="EF1194" s="17"/>
    </row>
    <row r="1195" spans="2:136" ht="15">
      <c r="B1195" s="17"/>
      <c r="C1195" s="17"/>
      <c r="D1195" s="17"/>
      <c r="E1195" s="17"/>
      <c r="F1195" s="17"/>
      <c r="G1195" s="20"/>
      <c r="H1195" s="17"/>
      <c r="I1195" s="17"/>
      <c r="J1195" s="26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  <c r="DV1195" s="17"/>
      <c r="DW1195" s="17"/>
      <c r="DX1195" s="17"/>
      <c r="DY1195" s="17"/>
      <c r="DZ1195" s="17"/>
      <c r="EA1195" s="17"/>
      <c r="EB1195" s="17"/>
      <c r="EC1195" s="17"/>
      <c r="ED1195" s="17"/>
      <c r="EE1195" s="17"/>
      <c r="EF1195" s="17"/>
    </row>
    <row r="1196" spans="2:136" ht="15">
      <c r="B1196" s="17"/>
      <c r="C1196" s="17"/>
      <c r="D1196" s="17"/>
      <c r="E1196" s="17"/>
      <c r="F1196" s="17"/>
      <c r="G1196" s="20"/>
      <c r="H1196" s="17"/>
      <c r="I1196" s="17"/>
      <c r="J1196" s="26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  <c r="ED1196" s="17"/>
      <c r="EE1196" s="17"/>
      <c r="EF1196" s="17"/>
    </row>
    <row r="1197" spans="2:136" ht="15">
      <c r="B1197" s="17"/>
      <c r="C1197" s="17"/>
      <c r="D1197" s="17"/>
      <c r="E1197" s="17"/>
      <c r="F1197" s="17"/>
      <c r="G1197" s="20"/>
      <c r="H1197" s="17"/>
      <c r="I1197" s="17"/>
      <c r="J1197" s="26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17"/>
      <c r="DJ1197" s="17"/>
      <c r="DK1197" s="17"/>
      <c r="DL1197" s="17"/>
      <c r="DM1197" s="17"/>
      <c r="DN1197" s="17"/>
      <c r="DO1197" s="17"/>
      <c r="DP1197" s="17"/>
      <c r="DQ1197" s="17"/>
      <c r="DR1197" s="17"/>
      <c r="DS1197" s="17"/>
      <c r="DT1197" s="17"/>
      <c r="DU1197" s="17"/>
      <c r="DV1197" s="17"/>
      <c r="DW1197" s="17"/>
      <c r="DX1197" s="17"/>
      <c r="DY1197" s="17"/>
      <c r="DZ1197" s="17"/>
      <c r="EA1197" s="17"/>
      <c r="EB1197" s="17"/>
      <c r="EC1197" s="17"/>
      <c r="ED1197" s="17"/>
      <c r="EE1197" s="17"/>
      <c r="EF1197" s="17"/>
    </row>
    <row r="1198" spans="2:136" ht="15">
      <c r="B1198" s="17"/>
      <c r="C1198" s="17"/>
      <c r="D1198" s="17"/>
      <c r="E1198" s="17"/>
      <c r="F1198" s="17"/>
      <c r="G1198" s="20"/>
      <c r="H1198" s="17"/>
      <c r="I1198" s="17"/>
      <c r="J1198" s="26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17"/>
      <c r="DJ1198" s="17"/>
      <c r="DK1198" s="17"/>
      <c r="DL1198" s="17"/>
      <c r="DM1198" s="17"/>
      <c r="DN1198" s="17"/>
      <c r="DO1198" s="17"/>
      <c r="DP1198" s="17"/>
      <c r="DQ1198" s="17"/>
      <c r="DR1198" s="17"/>
      <c r="DS1198" s="17"/>
      <c r="DT1198" s="17"/>
      <c r="DU1198" s="17"/>
      <c r="DV1198" s="17"/>
      <c r="DW1198" s="17"/>
      <c r="DX1198" s="17"/>
      <c r="DY1198" s="17"/>
      <c r="DZ1198" s="17"/>
      <c r="EA1198" s="17"/>
      <c r="EB1198" s="17"/>
      <c r="EC1198" s="17"/>
      <c r="ED1198" s="17"/>
      <c r="EE1198" s="17"/>
      <c r="EF1198" s="17"/>
    </row>
    <row r="1199" spans="2:136" ht="15">
      <c r="B1199" s="17"/>
      <c r="C1199" s="17"/>
      <c r="D1199" s="17"/>
      <c r="E1199" s="17"/>
      <c r="F1199" s="17"/>
      <c r="G1199" s="20"/>
      <c r="H1199" s="17"/>
      <c r="I1199" s="17"/>
      <c r="J1199" s="26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  <c r="ED1199" s="17"/>
      <c r="EE1199" s="17"/>
      <c r="EF1199" s="17"/>
    </row>
    <row r="1200" spans="2:136" ht="15">
      <c r="B1200" s="17"/>
      <c r="C1200" s="17"/>
      <c r="D1200" s="17"/>
      <c r="E1200" s="17"/>
      <c r="F1200" s="17"/>
      <c r="G1200" s="20"/>
      <c r="H1200" s="17"/>
      <c r="I1200" s="17"/>
      <c r="J1200" s="26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  <c r="ED1200" s="17"/>
      <c r="EE1200" s="17"/>
      <c r="EF1200" s="17"/>
    </row>
    <row r="1201" spans="2:136" ht="15">
      <c r="B1201" s="17"/>
      <c r="C1201" s="17"/>
      <c r="D1201" s="17"/>
      <c r="E1201" s="17"/>
      <c r="F1201" s="17"/>
      <c r="G1201" s="20"/>
      <c r="H1201" s="17"/>
      <c r="I1201" s="17"/>
      <c r="J1201" s="26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  <c r="ED1201" s="17"/>
      <c r="EE1201" s="17"/>
      <c r="EF1201" s="17"/>
    </row>
    <row r="1202" spans="2:136" ht="15">
      <c r="B1202" s="17"/>
      <c r="C1202" s="17"/>
      <c r="D1202" s="17"/>
      <c r="E1202" s="17"/>
      <c r="F1202" s="17"/>
      <c r="G1202" s="20"/>
      <c r="H1202" s="17"/>
      <c r="I1202" s="17"/>
      <c r="J1202" s="26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  <c r="ED1202" s="17"/>
      <c r="EE1202" s="17"/>
      <c r="EF1202" s="17"/>
    </row>
    <row r="1203" spans="2:136" ht="15">
      <c r="B1203" s="17"/>
      <c r="C1203" s="17"/>
      <c r="D1203" s="17"/>
      <c r="E1203" s="17"/>
      <c r="F1203" s="17"/>
      <c r="G1203" s="20"/>
      <c r="H1203" s="17"/>
      <c r="I1203" s="17"/>
      <c r="J1203" s="26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  <c r="ED1203" s="17"/>
      <c r="EE1203" s="17"/>
      <c r="EF1203" s="17"/>
    </row>
    <row r="1204" spans="2:136" ht="15">
      <c r="B1204" s="17"/>
      <c r="C1204" s="17"/>
      <c r="D1204" s="17"/>
      <c r="E1204" s="17"/>
      <c r="F1204" s="17"/>
      <c r="G1204" s="20"/>
      <c r="H1204" s="17"/>
      <c r="I1204" s="17"/>
      <c r="J1204" s="26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  <c r="ED1204" s="17"/>
      <c r="EE1204" s="17"/>
      <c r="EF1204" s="17"/>
    </row>
    <row r="1205" spans="2:136" ht="15">
      <c r="B1205" s="17"/>
      <c r="C1205" s="17"/>
      <c r="D1205" s="17"/>
      <c r="E1205" s="17"/>
      <c r="F1205" s="17"/>
      <c r="G1205" s="20"/>
      <c r="H1205" s="17"/>
      <c r="I1205" s="17"/>
      <c r="J1205" s="26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  <c r="EE1205" s="17"/>
      <c r="EF1205" s="17"/>
    </row>
    <row r="1206" spans="2:136" ht="15">
      <c r="B1206" s="17"/>
      <c r="C1206" s="17"/>
      <c r="D1206" s="17"/>
      <c r="E1206" s="17"/>
      <c r="F1206" s="17"/>
      <c r="G1206" s="20"/>
      <c r="H1206" s="17"/>
      <c r="I1206" s="17"/>
      <c r="J1206" s="26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17"/>
      <c r="DJ1206" s="17"/>
      <c r="DK1206" s="17"/>
      <c r="DL1206" s="17"/>
      <c r="DM1206" s="17"/>
      <c r="DN1206" s="17"/>
      <c r="DO1206" s="17"/>
      <c r="DP1206" s="17"/>
      <c r="DQ1206" s="17"/>
      <c r="DR1206" s="17"/>
      <c r="DS1206" s="17"/>
      <c r="DT1206" s="17"/>
      <c r="DU1206" s="17"/>
      <c r="DV1206" s="17"/>
      <c r="DW1206" s="17"/>
      <c r="DX1206" s="17"/>
      <c r="DY1206" s="17"/>
      <c r="DZ1206" s="17"/>
      <c r="EA1206" s="17"/>
      <c r="EB1206" s="17"/>
      <c r="EC1206" s="17"/>
      <c r="ED1206" s="17"/>
      <c r="EE1206" s="17"/>
      <c r="EF1206" s="17"/>
    </row>
    <row r="1207" spans="2:136" ht="15">
      <c r="B1207" s="17"/>
      <c r="C1207" s="17"/>
      <c r="D1207" s="17"/>
      <c r="E1207" s="17"/>
      <c r="F1207" s="17"/>
      <c r="G1207" s="20"/>
      <c r="H1207" s="17"/>
      <c r="I1207" s="17"/>
      <c r="J1207" s="26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  <c r="ED1207" s="17"/>
      <c r="EE1207" s="17"/>
      <c r="EF1207" s="17"/>
    </row>
    <row r="1208" spans="2:136" ht="15">
      <c r="B1208" s="17"/>
      <c r="C1208" s="17"/>
      <c r="D1208" s="17"/>
      <c r="E1208" s="17"/>
      <c r="F1208" s="17"/>
      <c r="G1208" s="20"/>
      <c r="H1208" s="17"/>
      <c r="I1208" s="17"/>
      <c r="J1208" s="26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17"/>
      <c r="DJ1208" s="17"/>
      <c r="DK1208" s="17"/>
      <c r="DL1208" s="17"/>
      <c r="DM1208" s="17"/>
      <c r="DN1208" s="17"/>
      <c r="DO1208" s="17"/>
      <c r="DP1208" s="17"/>
      <c r="DQ1208" s="17"/>
      <c r="DR1208" s="17"/>
      <c r="DS1208" s="17"/>
      <c r="DT1208" s="17"/>
      <c r="DU1208" s="17"/>
      <c r="DV1208" s="17"/>
      <c r="DW1208" s="17"/>
      <c r="DX1208" s="17"/>
      <c r="DY1208" s="17"/>
      <c r="DZ1208" s="17"/>
      <c r="EA1208" s="17"/>
      <c r="EB1208" s="17"/>
      <c r="EC1208" s="17"/>
      <c r="ED1208" s="17"/>
      <c r="EE1208" s="17"/>
      <c r="EF1208" s="17"/>
    </row>
    <row r="1209" spans="2:136" ht="15">
      <c r="B1209" s="17"/>
      <c r="C1209" s="17"/>
      <c r="D1209" s="17"/>
      <c r="E1209" s="17"/>
      <c r="F1209" s="17"/>
      <c r="G1209" s="20"/>
      <c r="H1209" s="17"/>
      <c r="I1209" s="17"/>
      <c r="J1209" s="26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  <c r="ED1209" s="17"/>
      <c r="EE1209" s="17"/>
      <c r="EF1209" s="17"/>
    </row>
    <row r="1210" spans="2:136" ht="15">
      <c r="B1210" s="17"/>
      <c r="C1210" s="17"/>
      <c r="D1210" s="17"/>
      <c r="E1210" s="17"/>
      <c r="F1210" s="17"/>
      <c r="G1210" s="20"/>
      <c r="H1210" s="17"/>
      <c r="I1210" s="17"/>
      <c r="J1210" s="26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17"/>
      <c r="DJ1210" s="17"/>
      <c r="DK1210" s="17"/>
      <c r="DL1210" s="17"/>
      <c r="DM1210" s="17"/>
      <c r="DN1210" s="17"/>
      <c r="DO1210" s="17"/>
      <c r="DP1210" s="17"/>
      <c r="DQ1210" s="17"/>
      <c r="DR1210" s="17"/>
      <c r="DS1210" s="17"/>
      <c r="DT1210" s="17"/>
      <c r="DU1210" s="17"/>
      <c r="DV1210" s="17"/>
      <c r="DW1210" s="17"/>
      <c r="DX1210" s="17"/>
      <c r="DY1210" s="17"/>
      <c r="DZ1210" s="17"/>
      <c r="EA1210" s="17"/>
      <c r="EB1210" s="17"/>
      <c r="EC1210" s="17"/>
      <c r="ED1210" s="17"/>
      <c r="EE1210" s="17"/>
      <c r="EF1210" s="17"/>
    </row>
    <row r="1211" spans="2:136" ht="15">
      <c r="B1211" s="17"/>
      <c r="C1211" s="17"/>
      <c r="D1211" s="17"/>
      <c r="E1211" s="17"/>
      <c r="F1211" s="17"/>
      <c r="G1211" s="20"/>
      <c r="H1211" s="17"/>
      <c r="I1211" s="17"/>
      <c r="J1211" s="26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  <c r="ED1211" s="17"/>
      <c r="EE1211" s="17"/>
      <c r="EF1211" s="17"/>
    </row>
    <row r="1212" spans="2:136" ht="15">
      <c r="B1212" s="17"/>
      <c r="C1212" s="17"/>
      <c r="D1212" s="17"/>
      <c r="E1212" s="17"/>
      <c r="F1212" s="17"/>
      <c r="G1212" s="20"/>
      <c r="H1212" s="17"/>
      <c r="I1212" s="17"/>
      <c r="J1212" s="26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  <c r="ED1212" s="17"/>
      <c r="EE1212" s="17"/>
      <c r="EF1212" s="17"/>
    </row>
    <row r="1213" spans="2:136" ht="15">
      <c r="B1213" s="17"/>
      <c r="C1213" s="17"/>
      <c r="D1213" s="17"/>
      <c r="E1213" s="17"/>
      <c r="F1213" s="17"/>
      <c r="G1213" s="20"/>
      <c r="H1213" s="17"/>
      <c r="I1213" s="17"/>
      <c r="J1213" s="26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17"/>
      <c r="DJ1213" s="17"/>
      <c r="DK1213" s="17"/>
      <c r="DL1213" s="17"/>
      <c r="DM1213" s="17"/>
      <c r="DN1213" s="17"/>
      <c r="DO1213" s="17"/>
      <c r="DP1213" s="17"/>
      <c r="DQ1213" s="17"/>
      <c r="DR1213" s="17"/>
      <c r="DS1213" s="17"/>
      <c r="DT1213" s="17"/>
      <c r="DU1213" s="17"/>
      <c r="DV1213" s="17"/>
      <c r="DW1213" s="17"/>
      <c r="DX1213" s="17"/>
      <c r="DY1213" s="17"/>
      <c r="DZ1213" s="17"/>
      <c r="EA1213" s="17"/>
      <c r="EB1213" s="17"/>
      <c r="EC1213" s="17"/>
      <c r="ED1213" s="17"/>
      <c r="EE1213" s="17"/>
      <c r="EF1213" s="17"/>
    </row>
    <row r="1214" spans="2:136" ht="15">
      <c r="B1214" s="17"/>
      <c r="C1214" s="17"/>
      <c r="D1214" s="17"/>
      <c r="E1214" s="17"/>
      <c r="F1214" s="17"/>
      <c r="G1214" s="20"/>
      <c r="H1214" s="17"/>
      <c r="I1214" s="17"/>
      <c r="J1214" s="26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17"/>
      <c r="DJ1214" s="17"/>
      <c r="DK1214" s="17"/>
      <c r="DL1214" s="17"/>
      <c r="DM1214" s="17"/>
      <c r="DN1214" s="17"/>
      <c r="DO1214" s="17"/>
      <c r="DP1214" s="17"/>
      <c r="DQ1214" s="17"/>
      <c r="DR1214" s="17"/>
      <c r="DS1214" s="17"/>
      <c r="DT1214" s="17"/>
      <c r="DU1214" s="17"/>
      <c r="DV1214" s="17"/>
      <c r="DW1214" s="17"/>
      <c r="DX1214" s="17"/>
      <c r="DY1214" s="17"/>
      <c r="DZ1214" s="17"/>
      <c r="EA1214" s="17"/>
      <c r="EB1214" s="17"/>
      <c r="EC1214" s="17"/>
      <c r="ED1214" s="17"/>
      <c r="EE1214" s="17"/>
      <c r="EF1214" s="17"/>
    </row>
    <row r="1215" spans="2:136" ht="15">
      <c r="B1215" s="17"/>
      <c r="C1215" s="17"/>
      <c r="D1215" s="17"/>
      <c r="E1215" s="17"/>
      <c r="F1215" s="17"/>
      <c r="G1215" s="20"/>
      <c r="H1215" s="17"/>
      <c r="I1215" s="17"/>
      <c r="J1215" s="26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  <c r="ED1215" s="17"/>
      <c r="EE1215" s="17"/>
      <c r="EF1215" s="17"/>
    </row>
    <row r="1216" spans="2:136" ht="15">
      <c r="B1216" s="17"/>
      <c r="C1216" s="17"/>
      <c r="D1216" s="17"/>
      <c r="E1216" s="17"/>
      <c r="F1216" s="17"/>
      <c r="G1216" s="20"/>
      <c r="H1216" s="17"/>
      <c r="I1216" s="17"/>
      <c r="J1216" s="26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  <c r="ED1216" s="17"/>
      <c r="EE1216" s="17"/>
      <c r="EF1216" s="17"/>
    </row>
    <row r="1217" spans="2:136" ht="15">
      <c r="B1217" s="17"/>
      <c r="C1217" s="17"/>
      <c r="D1217" s="17"/>
      <c r="E1217" s="17"/>
      <c r="F1217" s="17"/>
      <c r="G1217" s="20"/>
      <c r="H1217" s="17"/>
      <c r="I1217" s="17"/>
      <c r="J1217" s="26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  <c r="ED1217" s="17"/>
      <c r="EE1217" s="17"/>
      <c r="EF1217" s="17"/>
    </row>
    <row r="1218" spans="2:136" ht="15">
      <c r="B1218" s="17"/>
      <c r="C1218" s="17"/>
      <c r="D1218" s="17"/>
      <c r="E1218" s="17"/>
      <c r="F1218" s="17"/>
      <c r="G1218" s="20"/>
      <c r="H1218" s="17"/>
      <c r="I1218" s="17"/>
      <c r="J1218" s="26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  <c r="ED1218" s="17"/>
      <c r="EE1218" s="17"/>
      <c r="EF1218" s="17"/>
    </row>
    <row r="1219" spans="2:136" ht="15">
      <c r="B1219" s="17"/>
      <c r="C1219" s="17"/>
      <c r="D1219" s="17"/>
      <c r="E1219" s="17"/>
      <c r="F1219" s="17"/>
      <c r="G1219" s="20"/>
      <c r="H1219" s="17"/>
      <c r="I1219" s="17"/>
      <c r="J1219" s="26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  <c r="ED1219" s="17"/>
      <c r="EE1219" s="17"/>
      <c r="EF1219" s="17"/>
    </row>
    <row r="1220" spans="2:136" ht="15">
      <c r="B1220" s="17"/>
      <c r="C1220" s="17"/>
      <c r="D1220" s="17"/>
      <c r="E1220" s="17"/>
      <c r="F1220" s="17"/>
      <c r="G1220" s="20"/>
      <c r="H1220" s="17"/>
      <c r="I1220" s="17"/>
      <c r="J1220" s="26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  <c r="ED1220" s="17"/>
      <c r="EE1220" s="17"/>
      <c r="EF1220" s="17"/>
    </row>
    <row r="1221" spans="2:136" ht="15">
      <c r="B1221" s="17"/>
      <c r="C1221" s="17"/>
      <c r="D1221" s="17"/>
      <c r="E1221" s="17"/>
      <c r="F1221" s="17"/>
      <c r="G1221" s="20"/>
      <c r="H1221" s="17"/>
      <c r="I1221" s="17"/>
      <c r="J1221" s="26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  <c r="ED1221" s="17"/>
      <c r="EE1221" s="17"/>
      <c r="EF1221" s="17"/>
    </row>
    <row r="1222" spans="2:136" ht="15">
      <c r="B1222" s="17"/>
      <c r="C1222" s="17"/>
      <c r="D1222" s="17"/>
      <c r="E1222" s="17"/>
      <c r="F1222" s="17"/>
      <c r="G1222" s="20"/>
      <c r="H1222" s="17"/>
      <c r="I1222" s="17"/>
      <c r="J1222" s="26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17"/>
      <c r="DJ1222" s="17"/>
      <c r="DK1222" s="17"/>
      <c r="DL1222" s="17"/>
      <c r="DM1222" s="17"/>
      <c r="DN1222" s="17"/>
      <c r="DO1222" s="17"/>
      <c r="DP1222" s="17"/>
      <c r="DQ1222" s="17"/>
      <c r="DR1222" s="17"/>
      <c r="DS1222" s="17"/>
      <c r="DT1222" s="17"/>
      <c r="DU1222" s="17"/>
      <c r="DV1222" s="17"/>
      <c r="DW1222" s="17"/>
      <c r="DX1222" s="17"/>
      <c r="DY1222" s="17"/>
      <c r="DZ1222" s="17"/>
      <c r="EA1222" s="17"/>
      <c r="EB1222" s="17"/>
      <c r="EC1222" s="17"/>
      <c r="ED1222" s="17"/>
      <c r="EE1222" s="17"/>
      <c r="EF1222" s="17"/>
    </row>
    <row r="1223" spans="2:136" ht="15">
      <c r="B1223" s="17"/>
      <c r="C1223" s="17"/>
      <c r="D1223" s="17"/>
      <c r="E1223" s="17"/>
      <c r="F1223" s="17"/>
      <c r="G1223" s="20"/>
      <c r="H1223" s="17"/>
      <c r="I1223" s="17"/>
      <c r="J1223" s="26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17"/>
      <c r="DJ1223" s="17"/>
      <c r="DK1223" s="17"/>
      <c r="DL1223" s="17"/>
      <c r="DM1223" s="17"/>
      <c r="DN1223" s="17"/>
      <c r="DO1223" s="17"/>
      <c r="DP1223" s="17"/>
      <c r="DQ1223" s="17"/>
      <c r="DR1223" s="17"/>
      <c r="DS1223" s="17"/>
      <c r="DT1223" s="17"/>
      <c r="DU1223" s="17"/>
      <c r="DV1223" s="17"/>
      <c r="DW1223" s="17"/>
      <c r="DX1223" s="17"/>
      <c r="DY1223" s="17"/>
      <c r="DZ1223" s="17"/>
      <c r="EA1223" s="17"/>
      <c r="EB1223" s="17"/>
      <c r="EC1223" s="17"/>
      <c r="ED1223" s="17"/>
      <c r="EE1223" s="17"/>
      <c r="EF1223" s="17"/>
    </row>
    <row r="1224" spans="2:136" ht="15">
      <c r="B1224" s="17"/>
      <c r="C1224" s="17"/>
      <c r="D1224" s="17"/>
      <c r="E1224" s="17"/>
      <c r="F1224" s="17"/>
      <c r="G1224" s="20"/>
      <c r="H1224" s="17"/>
      <c r="I1224" s="17"/>
      <c r="J1224" s="26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17"/>
      <c r="DJ1224" s="17"/>
      <c r="DK1224" s="17"/>
      <c r="DL1224" s="17"/>
      <c r="DM1224" s="17"/>
      <c r="DN1224" s="17"/>
      <c r="DO1224" s="17"/>
      <c r="DP1224" s="17"/>
      <c r="DQ1224" s="17"/>
      <c r="DR1224" s="17"/>
      <c r="DS1224" s="17"/>
      <c r="DT1224" s="17"/>
      <c r="DU1224" s="17"/>
      <c r="DV1224" s="17"/>
      <c r="DW1224" s="17"/>
      <c r="DX1224" s="17"/>
      <c r="DY1224" s="17"/>
      <c r="DZ1224" s="17"/>
      <c r="EA1224" s="17"/>
      <c r="EB1224" s="17"/>
      <c r="EC1224" s="17"/>
      <c r="ED1224" s="17"/>
      <c r="EE1224" s="17"/>
      <c r="EF1224" s="17"/>
    </row>
    <row r="1225" spans="2:136" ht="15">
      <c r="B1225" s="17"/>
      <c r="C1225" s="17"/>
      <c r="D1225" s="17"/>
      <c r="E1225" s="17"/>
      <c r="F1225" s="17"/>
      <c r="G1225" s="20"/>
      <c r="H1225" s="17"/>
      <c r="I1225" s="17"/>
      <c r="J1225" s="26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17"/>
      <c r="DJ1225" s="17"/>
      <c r="DK1225" s="17"/>
      <c r="DL1225" s="17"/>
      <c r="DM1225" s="17"/>
      <c r="DN1225" s="17"/>
      <c r="DO1225" s="17"/>
      <c r="DP1225" s="17"/>
      <c r="DQ1225" s="17"/>
      <c r="DR1225" s="17"/>
      <c r="DS1225" s="17"/>
      <c r="DT1225" s="17"/>
      <c r="DU1225" s="17"/>
      <c r="DV1225" s="17"/>
      <c r="DW1225" s="17"/>
      <c r="DX1225" s="17"/>
      <c r="DY1225" s="17"/>
      <c r="DZ1225" s="17"/>
      <c r="EA1225" s="17"/>
      <c r="EB1225" s="17"/>
      <c r="EC1225" s="17"/>
      <c r="ED1225" s="17"/>
      <c r="EE1225" s="17"/>
      <c r="EF1225" s="17"/>
    </row>
    <row r="1226" spans="2:136" ht="15">
      <c r="B1226" s="17"/>
      <c r="C1226" s="17"/>
      <c r="D1226" s="17"/>
      <c r="E1226" s="17"/>
      <c r="F1226" s="17"/>
      <c r="G1226" s="20"/>
      <c r="H1226" s="17"/>
      <c r="I1226" s="17"/>
      <c r="J1226" s="26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17"/>
      <c r="DJ1226" s="17"/>
      <c r="DK1226" s="17"/>
      <c r="DL1226" s="17"/>
      <c r="DM1226" s="17"/>
      <c r="DN1226" s="17"/>
      <c r="DO1226" s="17"/>
      <c r="DP1226" s="17"/>
      <c r="DQ1226" s="17"/>
      <c r="DR1226" s="17"/>
      <c r="DS1226" s="17"/>
      <c r="DT1226" s="17"/>
      <c r="DU1226" s="17"/>
      <c r="DV1226" s="17"/>
      <c r="DW1226" s="17"/>
      <c r="DX1226" s="17"/>
      <c r="DY1226" s="17"/>
      <c r="DZ1226" s="17"/>
      <c r="EA1226" s="17"/>
      <c r="EB1226" s="17"/>
      <c r="EC1226" s="17"/>
      <c r="ED1226" s="17"/>
      <c r="EE1226" s="17"/>
      <c r="EF1226" s="17"/>
    </row>
    <row r="1227" spans="2:136" ht="15">
      <c r="B1227" s="17"/>
      <c r="C1227" s="17"/>
      <c r="D1227" s="17"/>
      <c r="E1227" s="17"/>
      <c r="F1227" s="17"/>
      <c r="G1227" s="20"/>
      <c r="H1227" s="17"/>
      <c r="I1227" s="17"/>
      <c r="J1227" s="26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17"/>
      <c r="DJ1227" s="17"/>
      <c r="DK1227" s="17"/>
      <c r="DL1227" s="17"/>
      <c r="DM1227" s="17"/>
      <c r="DN1227" s="17"/>
      <c r="DO1227" s="17"/>
      <c r="DP1227" s="17"/>
      <c r="DQ1227" s="17"/>
      <c r="DR1227" s="17"/>
      <c r="DS1227" s="17"/>
      <c r="DT1227" s="17"/>
      <c r="DU1227" s="17"/>
      <c r="DV1227" s="17"/>
      <c r="DW1227" s="17"/>
      <c r="DX1227" s="17"/>
      <c r="DY1227" s="17"/>
      <c r="DZ1227" s="17"/>
      <c r="EA1227" s="17"/>
      <c r="EB1227" s="17"/>
      <c r="EC1227" s="17"/>
      <c r="ED1227" s="17"/>
      <c r="EE1227" s="17"/>
      <c r="EF1227" s="17"/>
    </row>
    <row r="1228" spans="2:136" ht="15">
      <c r="B1228" s="17"/>
      <c r="C1228" s="17"/>
      <c r="D1228" s="17"/>
      <c r="E1228" s="17"/>
      <c r="F1228" s="17"/>
      <c r="G1228" s="20"/>
      <c r="H1228" s="17"/>
      <c r="I1228" s="17"/>
      <c r="J1228" s="26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17"/>
      <c r="DJ1228" s="17"/>
      <c r="DK1228" s="17"/>
      <c r="DL1228" s="17"/>
      <c r="DM1228" s="17"/>
      <c r="DN1228" s="17"/>
      <c r="DO1228" s="17"/>
      <c r="DP1228" s="17"/>
      <c r="DQ1228" s="17"/>
      <c r="DR1228" s="17"/>
      <c r="DS1228" s="17"/>
      <c r="DT1228" s="17"/>
      <c r="DU1228" s="17"/>
      <c r="DV1228" s="17"/>
      <c r="DW1228" s="17"/>
      <c r="DX1228" s="17"/>
      <c r="DY1228" s="17"/>
      <c r="DZ1228" s="17"/>
      <c r="EA1228" s="17"/>
      <c r="EB1228" s="17"/>
      <c r="EC1228" s="17"/>
      <c r="ED1228" s="17"/>
      <c r="EE1228" s="17"/>
      <c r="EF1228" s="17"/>
    </row>
    <row r="1229" spans="2:136" ht="15">
      <c r="B1229" s="17"/>
      <c r="C1229" s="17"/>
      <c r="D1229" s="17"/>
      <c r="E1229" s="17"/>
      <c r="F1229" s="17"/>
      <c r="G1229" s="20"/>
      <c r="H1229" s="17"/>
      <c r="I1229" s="17"/>
      <c r="J1229" s="26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17"/>
      <c r="DJ1229" s="17"/>
      <c r="DK1229" s="17"/>
      <c r="DL1229" s="17"/>
      <c r="DM1229" s="17"/>
      <c r="DN1229" s="17"/>
      <c r="DO1229" s="17"/>
      <c r="DP1229" s="17"/>
      <c r="DQ1229" s="17"/>
      <c r="DR1229" s="17"/>
      <c r="DS1229" s="17"/>
      <c r="DT1229" s="17"/>
      <c r="DU1229" s="17"/>
      <c r="DV1229" s="17"/>
      <c r="DW1229" s="17"/>
      <c r="DX1229" s="17"/>
      <c r="DY1229" s="17"/>
      <c r="DZ1229" s="17"/>
      <c r="EA1229" s="17"/>
      <c r="EB1229" s="17"/>
      <c r="EC1229" s="17"/>
      <c r="ED1229" s="17"/>
      <c r="EE1229" s="17"/>
      <c r="EF1229" s="17"/>
    </row>
    <row r="1230" spans="2:136" ht="15">
      <c r="B1230" s="17"/>
      <c r="C1230" s="17"/>
      <c r="D1230" s="17"/>
      <c r="E1230" s="17"/>
      <c r="F1230" s="17"/>
      <c r="G1230" s="20"/>
      <c r="H1230" s="17"/>
      <c r="I1230" s="17"/>
      <c r="J1230" s="26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17"/>
      <c r="DJ1230" s="17"/>
      <c r="DK1230" s="17"/>
      <c r="DL1230" s="17"/>
      <c r="DM1230" s="17"/>
      <c r="DN1230" s="17"/>
      <c r="DO1230" s="17"/>
      <c r="DP1230" s="17"/>
      <c r="DQ1230" s="17"/>
      <c r="DR1230" s="17"/>
      <c r="DS1230" s="17"/>
      <c r="DT1230" s="17"/>
      <c r="DU1230" s="17"/>
      <c r="DV1230" s="17"/>
      <c r="DW1230" s="17"/>
      <c r="DX1230" s="17"/>
      <c r="DY1230" s="17"/>
      <c r="DZ1230" s="17"/>
      <c r="EA1230" s="17"/>
      <c r="EB1230" s="17"/>
      <c r="EC1230" s="17"/>
      <c r="ED1230" s="17"/>
      <c r="EE1230" s="17"/>
      <c r="EF1230" s="17"/>
    </row>
    <row r="1231" spans="2:136" ht="15">
      <c r="B1231" s="17"/>
      <c r="C1231" s="17"/>
      <c r="D1231" s="17"/>
      <c r="E1231" s="17"/>
      <c r="F1231" s="17"/>
      <c r="G1231" s="20"/>
      <c r="H1231" s="17"/>
      <c r="I1231" s="17"/>
      <c r="J1231" s="26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17"/>
      <c r="DJ1231" s="17"/>
      <c r="DK1231" s="17"/>
      <c r="DL1231" s="17"/>
      <c r="DM1231" s="17"/>
      <c r="DN1231" s="17"/>
      <c r="DO1231" s="17"/>
      <c r="DP1231" s="17"/>
      <c r="DQ1231" s="17"/>
      <c r="DR1231" s="17"/>
      <c r="DS1231" s="17"/>
      <c r="DT1231" s="17"/>
      <c r="DU1231" s="17"/>
      <c r="DV1231" s="17"/>
      <c r="DW1231" s="17"/>
      <c r="DX1231" s="17"/>
      <c r="DY1231" s="17"/>
      <c r="DZ1231" s="17"/>
      <c r="EA1231" s="17"/>
      <c r="EB1231" s="17"/>
      <c r="EC1231" s="17"/>
      <c r="ED1231" s="17"/>
      <c r="EE1231" s="17"/>
      <c r="EF1231" s="17"/>
    </row>
    <row r="1232" spans="2:136" ht="15">
      <c r="B1232" s="17"/>
      <c r="C1232" s="17"/>
      <c r="D1232" s="17"/>
      <c r="E1232" s="17"/>
      <c r="F1232" s="17"/>
      <c r="G1232" s="20"/>
      <c r="H1232" s="17"/>
      <c r="I1232" s="17"/>
      <c r="J1232" s="26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  <c r="ED1232" s="17"/>
      <c r="EE1232" s="17"/>
      <c r="EF1232" s="17"/>
    </row>
    <row r="1233" spans="2:136" ht="15">
      <c r="B1233" s="17"/>
      <c r="C1233" s="17"/>
      <c r="D1233" s="17"/>
      <c r="E1233" s="17"/>
      <c r="F1233" s="17"/>
      <c r="G1233" s="20"/>
      <c r="H1233" s="17"/>
      <c r="I1233" s="17"/>
      <c r="J1233" s="26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  <c r="ED1233" s="17"/>
      <c r="EE1233" s="17"/>
      <c r="EF1233" s="17"/>
    </row>
    <row r="1234" spans="2:136" ht="15">
      <c r="B1234" s="17"/>
      <c r="C1234" s="17"/>
      <c r="D1234" s="17"/>
      <c r="E1234" s="17"/>
      <c r="F1234" s="17"/>
      <c r="G1234" s="20"/>
      <c r="H1234" s="17"/>
      <c r="I1234" s="17"/>
      <c r="J1234" s="26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17"/>
      <c r="DJ1234" s="17"/>
      <c r="DK1234" s="17"/>
      <c r="DL1234" s="17"/>
      <c r="DM1234" s="17"/>
      <c r="DN1234" s="17"/>
      <c r="DO1234" s="17"/>
      <c r="DP1234" s="17"/>
      <c r="DQ1234" s="17"/>
      <c r="DR1234" s="17"/>
      <c r="DS1234" s="17"/>
      <c r="DT1234" s="17"/>
      <c r="DU1234" s="17"/>
      <c r="DV1234" s="17"/>
      <c r="DW1234" s="17"/>
      <c r="DX1234" s="17"/>
      <c r="DY1234" s="17"/>
      <c r="DZ1234" s="17"/>
      <c r="EA1234" s="17"/>
      <c r="EB1234" s="17"/>
      <c r="EC1234" s="17"/>
      <c r="ED1234" s="17"/>
      <c r="EE1234" s="17"/>
      <c r="EF1234" s="17"/>
    </row>
    <row r="1235" spans="2:136" ht="15">
      <c r="B1235" s="17"/>
      <c r="C1235" s="17"/>
      <c r="D1235" s="17"/>
      <c r="E1235" s="17"/>
      <c r="F1235" s="17"/>
      <c r="G1235" s="20"/>
      <c r="H1235" s="17"/>
      <c r="I1235" s="17"/>
      <c r="J1235" s="26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  <c r="ED1235" s="17"/>
      <c r="EE1235" s="17"/>
      <c r="EF1235" s="17"/>
    </row>
    <row r="1236" spans="2:136" ht="15">
      <c r="B1236" s="17"/>
      <c r="C1236" s="17"/>
      <c r="D1236" s="17"/>
      <c r="E1236" s="17"/>
      <c r="F1236" s="17"/>
      <c r="G1236" s="20"/>
      <c r="H1236" s="17"/>
      <c r="I1236" s="17"/>
      <c r="J1236" s="26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  <c r="ED1236" s="17"/>
      <c r="EE1236" s="17"/>
      <c r="EF1236" s="17"/>
    </row>
    <row r="1237" spans="2:136" ht="15">
      <c r="B1237" s="17"/>
      <c r="C1237" s="17"/>
      <c r="D1237" s="17"/>
      <c r="E1237" s="17"/>
      <c r="F1237" s="17"/>
      <c r="G1237" s="20"/>
      <c r="H1237" s="17"/>
      <c r="I1237" s="17"/>
      <c r="J1237" s="26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  <c r="ED1237" s="17"/>
      <c r="EE1237" s="17"/>
      <c r="EF1237" s="17"/>
    </row>
    <row r="1238" spans="2:136" ht="15">
      <c r="B1238" s="17"/>
      <c r="C1238" s="17"/>
      <c r="D1238" s="17"/>
      <c r="E1238" s="17"/>
      <c r="F1238" s="17"/>
      <c r="G1238" s="20"/>
      <c r="H1238" s="17"/>
      <c r="I1238" s="17"/>
      <c r="J1238" s="26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  <c r="ED1238" s="17"/>
      <c r="EE1238" s="17"/>
      <c r="EF1238" s="17"/>
    </row>
    <row r="1239" spans="2:136" ht="15">
      <c r="B1239" s="17"/>
      <c r="C1239" s="17"/>
      <c r="D1239" s="17"/>
      <c r="E1239" s="17"/>
      <c r="F1239" s="17"/>
      <c r="G1239" s="20"/>
      <c r="H1239" s="17"/>
      <c r="I1239" s="17"/>
      <c r="J1239" s="26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  <c r="ED1239" s="17"/>
      <c r="EE1239" s="17"/>
      <c r="EF1239" s="17"/>
    </row>
    <row r="1240" spans="2:136" ht="15">
      <c r="B1240" s="17"/>
      <c r="C1240" s="17"/>
      <c r="D1240" s="17"/>
      <c r="E1240" s="17"/>
      <c r="F1240" s="17"/>
      <c r="G1240" s="20"/>
      <c r="H1240" s="17"/>
      <c r="I1240" s="17"/>
      <c r="J1240" s="26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  <c r="ED1240" s="17"/>
      <c r="EE1240" s="17"/>
      <c r="EF1240" s="17"/>
    </row>
    <row r="1241" spans="2:136" ht="15">
      <c r="B1241" s="17"/>
      <c r="C1241" s="17"/>
      <c r="D1241" s="17"/>
      <c r="E1241" s="17"/>
      <c r="F1241" s="17"/>
      <c r="G1241" s="20"/>
      <c r="H1241" s="17"/>
      <c r="I1241" s="17"/>
      <c r="J1241" s="26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  <c r="EE1241" s="17"/>
      <c r="EF1241" s="17"/>
    </row>
    <row r="1242" spans="2:136" ht="15">
      <c r="B1242" s="17"/>
      <c r="C1242" s="17"/>
      <c r="D1242" s="17"/>
      <c r="E1242" s="17"/>
      <c r="F1242" s="17"/>
      <c r="G1242" s="20"/>
      <c r="H1242" s="17"/>
      <c r="I1242" s="17"/>
      <c r="J1242" s="26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  <c r="ED1242" s="17"/>
      <c r="EE1242" s="17"/>
      <c r="EF1242" s="17"/>
    </row>
    <row r="1243" spans="2:136" ht="15">
      <c r="B1243" s="17"/>
      <c r="C1243" s="17"/>
      <c r="D1243" s="17"/>
      <c r="E1243" s="17"/>
      <c r="F1243" s="17"/>
      <c r="G1243" s="20"/>
      <c r="H1243" s="17"/>
      <c r="I1243" s="17"/>
      <c r="J1243" s="26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  <c r="ED1243" s="17"/>
      <c r="EE1243" s="17"/>
      <c r="EF1243" s="17"/>
    </row>
    <row r="1244" spans="2:136" ht="15">
      <c r="B1244" s="17"/>
      <c r="C1244" s="17"/>
      <c r="D1244" s="17"/>
      <c r="E1244" s="17"/>
      <c r="F1244" s="17"/>
      <c r="G1244" s="20"/>
      <c r="H1244" s="17"/>
      <c r="I1244" s="17"/>
      <c r="J1244" s="26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  <c r="ED1244" s="17"/>
      <c r="EE1244" s="17"/>
      <c r="EF1244" s="17"/>
    </row>
    <row r="1245" spans="2:136" ht="15">
      <c r="B1245" s="17"/>
      <c r="C1245" s="17"/>
      <c r="D1245" s="17"/>
      <c r="E1245" s="17"/>
      <c r="F1245" s="17"/>
      <c r="G1245" s="20"/>
      <c r="H1245" s="17"/>
      <c r="I1245" s="17"/>
      <c r="J1245" s="26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17"/>
      <c r="DJ1245" s="17"/>
      <c r="DK1245" s="17"/>
      <c r="DL1245" s="17"/>
      <c r="DM1245" s="17"/>
      <c r="DN1245" s="17"/>
      <c r="DO1245" s="17"/>
      <c r="DP1245" s="17"/>
      <c r="DQ1245" s="17"/>
      <c r="DR1245" s="17"/>
      <c r="DS1245" s="17"/>
      <c r="DT1245" s="17"/>
      <c r="DU1245" s="17"/>
      <c r="DV1245" s="17"/>
      <c r="DW1245" s="17"/>
      <c r="DX1245" s="17"/>
      <c r="DY1245" s="17"/>
      <c r="DZ1245" s="17"/>
      <c r="EA1245" s="17"/>
      <c r="EB1245" s="17"/>
      <c r="EC1245" s="17"/>
      <c r="ED1245" s="17"/>
      <c r="EE1245" s="17"/>
      <c r="EF1245" s="17"/>
    </row>
    <row r="1246" spans="2:136" ht="15">
      <c r="B1246" s="17"/>
      <c r="C1246" s="17"/>
      <c r="D1246" s="17"/>
      <c r="E1246" s="17"/>
      <c r="F1246" s="17"/>
      <c r="G1246" s="20"/>
      <c r="H1246" s="17"/>
      <c r="I1246" s="17"/>
      <c r="J1246" s="26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17"/>
      <c r="DJ1246" s="17"/>
      <c r="DK1246" s="17"/>
      <c r="DL1246" s="17"/>
      <c r="DM1246" s="17"/>
      <c r="DN1246" s="17"/>
      <c r="DO1246" s="17"/>
      <c r="DP1246" s="17"/>
      <c r="DQ1246" s="17"/>
      <c r="DR1246" s="17"/>
      <c r="DS1246" s="17"/>
      <c r="DT1246" s="17"/>
      <c r="DU1246" s="17"/>
      <c r="DV1246" s="17"/>
      <c r="DW1246" s="17"/>
      <c r="DX1246" s="17"/>
      <c r="DY1246" s="17"/>
      <c r="DZ1246" s="17"/>
      <c r="EA1246" s="17"/>
      <c r="EB1246" s="17"/>
      <c r="EC1246" s="17"/>
      <c r="ED1246" s="17"/>
      <c r="EE1246" s="17"/>
      <c r="EF1246" s="17"/>
    </row>
    <row r="1247" spans="2:136" ht="15">
      <c r="B1247" s="17"/>
      <c r="C1247" s="17"/>
      <c r="D1247" s="17"/>
      <c r="E1247" s="17"/>
      <c r="F1247" s="17"/>
      <c r="G1247" s="20"/>
      <c r="H1247" s="17"/>
      <c r="I1247" s="17"/>
      <c r="J1247" s="26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17"/>
      <c r="DJ1247" s="17"/>
      <c r="DK1247" s="17"/>
      <c r="DL1247" s="17"/>
      <c r="DM1247" s="17"/>
      <c r="DN1247" s="17"/>
      <c r="DO1247" s="17"/>
      <c r="DP1247" s="17"/>
      <c r="DQ1247" s="17"/>
      <c r="DR1247" s="17"/>
      <c r="DS1247" s="17"/>
      <c r="DT1247" s="17"/>
      <c r="DU1247" s="17"/>
      <c r="DV1247" s="17"/>
      <c r="DW1247" s="17"/>
      <c r="DX1247" s="17"/>
      <c r="DY1247" s="17"/>
      <c r="DZ1247" s="17"/>
      <c r="EA1247" s="17"/>
      <c r="EB1247" s="17"/>
      <c r="EC1247" s="17"/>
      <c r="ED1247" s="17"/>
      <c r="EE1247" s="17"/>
      <c r="EF1247" s="17"/>
    </row>
    <row r="1248" spans="2:136" ht="15">
      <c r="B1248" s="17"/>
      <c r="C1248" s="17"/>
      <c r="D1248" s="17"/>
      <c r="E1248" s="17"/>
      <c r="F1248" s="17"/>
      <c r="G1248" s="20"/>
      <c r="H1248" s="17"/>
      <c r="I1248" s="17"/>
      <c r="J1248" s="26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17"/>
      <c r="DJ1248" s="17"/>
      <c r="DK1248" s="17"/>
      <c r="DL1248" s="17"/>
      <c r="DM1248" s="17"/>
      <c r="DN1248" s="17"/>
      <c r="DO1248" s="17"/>
      <c r="DP1248" s="17"/>
      <c r="DQ1248" s="17"/>
      <c r="DR1248" s="17"/>
      <c r="DS1248" s="17"/>
      <c r="DT1248" s="17"/>
      <c r="DU1248" s="17"/>
      <c r="DV1248" s="17"/>
      <c r="DW1248" s="17"/>
      <c r="DX1248" s="17"/>
      <c r="DY1248" s="17"/>
      <c r="DZ1248" s="17"/>
      <c r="EA1248" s="17"/>
      <c r="EB1248" s="17"/>
      <c r="EC1248" s="17"/>
      <c r="ED1248" s="17"/>
      <c r="EE1248" s="17"/>
      <c r="EF1248" s="17"/>
    </row>
    <row r="1249" spans="2:136" ht="15">
      <c r="B1249" s="17"/>
      <c r="C1249" s="17"/>
      <c r="D1249" s="17"/>
      <c r="E1249" s="17"/>
      <c r="F1249" s="17"/>
      <c r="G1249" s="20"/>
      <c r="H1249" s="17"/>
      <c r="I1249" s="17"/>
      <c r="J1249" s="26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17"/>
      <c r="DJ1249" s="17"/>
      <c r="DK1249" s="17"/>
      <c r="DL1249" s="17"/>
      <c r="DM1249" s="17"/>
      <c r="DN1249" s="17"/>
      <c r="DO1249" s="17"/>
      <c r="DP1249" s="17"/>
      <c r="DQ1249" s="17"/>
      <c r="DR1249" s="17"/>
      <c r="DS1249" s="17"/>
      <c r="DT1249" s="17"/>
      <c r="DU1249" s="17"/>
      <c r="DV1249" s="17"/>
      <c r="DW1249" s="17"/>
      <c r="DX1249" s="17"/>
      <c r="DY1249" s="17"/>
      <c r="DZ1249" s="17"/>
      <c r="EA1249" s="17"/>
      <c r="EB1249" s="17"/>
      <c r="EC1249" s="17"/>
      <c r="ED1249" s="17"/>
      <c r="EE1249" s="17"/>
      <c r="EF1249" s="17"/>
    </row>
    <row r="1250" spans="2:136" ht="15">
      <c r="B1250" s="17"/>
      <c r="C1250" s="17"/>
      <c r="D1250" s="17"/>
      <c r="E1250" s="17"/>
      <c r="F1250" s="17"/>
      <c r="G1250" s="20"/>
      <c r="H1250" s="17"/>
      <c r="I1250" s="17"/>
      <c r="J1250" s="26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17"/>
      <c r="DJ1250" s="17"/>
      <c r="DK1250" s="17"/>
      <c r="DL1250" s="17"/>
      <c r="DM1250" s="17"/>
      <c r="DN1250" s="17"/>
      <c r="DO1250" s="17"/>
      <c r="DP1250" s="17"/>
      <c r="DQ1250" s="17"/>
      <c r="DR1250" s="17"/>
      <c r="DS1250" s="17"/>
      <c r="DT1250" s="17"/>
      <c r="DU1250" s="17"/>
      <c r="DV1250" s="17"/>
      <c r="DW1250" s="17"/>
      <c r="DX1250" s="17"/>
      <c r="DY1250" s="17"/>
      <c r="DZ1250" s="17"/>
      <c r="EA1250" s="17"/>
      <c r="EB1250" s="17"/>
      <c r="EC1250" s="17"/>
      <c r="ED1250" s="17"/>
      <c r="EE1250" s="17"/>
      <c r="EF1250" s="17"/>
    </row>
    <row r="1251" spans="2:136" ht="15">
      <c r="B1251" s="17"/>
      <c r="C1251" s="17"/>
      <c r="D1251" s="17"/>
      <c r="E1251" s="17"/>
      <c r="F1251" s="17"/>
      <c r="G1251" s="20"/>
      <c r="H1251" s="17"/>
      <c r="I1251" s="17"/>
      <c r="J1251" s="26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17"/>
      <c r="DJ1251" s="17"/>
      <c r="DK1251" s="17"/>
      <c r="DL1251" s="17"/>
      <c r="DM1251" s="17"/>
      <c r="DN1251" s="17"/>
      <c r="DO1251" s="17"/>
      <c r="DP1251" s="17"/>
      <c r="DQ1251" s="17"/>
      <c r="DR1251" s="17"/>
      <c r="DS1251" s="17"/>
      <c r="DT1251" s="17"/>
      <c r="DU1251" s="17"/>
      <c r="DV1251" s="17"/>
      <c r="DW1251" s="17"/>
      <c r="DX1251" s="17"/>
      <c r="DY1251" s="17"/>
      <c r="DZ1251" s="17"/>
      <c r="EA1251" s="17"/>
      <c r="EB1251" s="17"/>
      <c r="EC1251" s="17"/>
      <c r="ED1251" s="17"/>
      <c r="EE1251" s="17"/>
      <c r="EF1251" s="17"/>
    </row>
    <row r="1252" spans="2:136" ht="15">
      <c r="B1252" s="17"/>
      <c r="C1252" s="17"/>
      <c r="D1252" s="17"/>
      <c r="E1252" s="17"/>
      <c r="F1252" s="17"/>
      <c r="G1252" s="20"/>
      <c r="H1252" s="17"/>
      <c r="I1252" s="17"/>
      <c r="J1252" s="26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17"/>
      <c r="DJ1252" s="17"/>
      <c r="DK1252" s="17"/>
      <c r="DL1252" s="17"/>
      <c r="DM1252" s="17"/>
      <c r="DN1252" s="17"/>
      <c r="DO1252" s="17"/>
      <c r="DP1252" s="17"/>
      <c r="DQ1252" s="17"/>
      <c r="DR1252" s="17"/>
      <c r="DS1252" s="17"/>
      <c r="DT1252" s="17"/>
      <c r="DU1252" s="17"/>
      <c r="DV1252" s="17"/>
      <c r="DW1252" s="17"/>
      <c r="DX1252" s="17"/>
      <c r="DY1252" s="17"/>
      <c r="DZ1252" s="17"/>
      <c r="EA1252" s="17"/>
      <c r="EB1252" s="17"/>
      <c r="EC1252" s="17"/>
      <c r="ED1252" s="17"/>
      <c r="EE1252" s="17"/>
      <c r="EF1252" s="17"/>
    </row>
    <row r="1253" spans="2:136" ht="15">
      <c r="B1253" s="17"/>
      <c r="C1253" s="17"/>
      <c r="D1253" s="17"/>
      <c r="E1253" s="17"/>
      <c r="F1253" s="17"/>
      <c r="G1253" s="20"/>
      <c r="H1253" s="17"/>
      <c r="I1253" s="17"/>
      <c r="J1253" s="26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17"/>
      <c r="DJ1253" s="17"/>
      <c r="DK1253" s="17"/>
      <c r="DL1253" s="17"/>
      <c r="DM1253" s="17"/>
      <c r="DN1253" s="17"/>
      <c r="DO1253" s="17"/>
      <c r="DP1253" s="17"/>
      <c r="DQ1253" s="17"/>
      <c r="DR1253" s="17"/>
      <c r="DS1253" s="17"/>
      <c r="DT1253" s="17"/>
      <c r="DU1253" s="17"/>
      <c r="DV1253" s="17"/>
      <c r="DW1253" s="17"/>
      <c r="DX1253" s="17"/>
      <c r="DY1253" s="17"/>
      <c r="DZ1253" s="17"/>
      <c r="EA1253" s="17"/>
      <c r="EB1253" s="17"/>
      <c r="EC1253" s="17"/>
      <c r="ED1253" s="17"/>
      <c r="EE1253" s="17"/>
      <c r="EF1253" s="17"/>
    </row>
    <row r="1254" spans="2:136" ht="15">
      <c r="B1254" s="17"/>
      <c r="C1254" s="17"/>
      <c r="D1254" s="17"/>
      <c r="E1254" s="17"/>
      <c r="F1254" s="17"/>
      <c r="G1254" s="20"/>
      <c r="H1254" s="17"/>
      <c r="I1254" s="17"/>
      <c r="J1254" s="26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  <c r="ED1254" s="17"/>
      <c r="EE1254" s="17"/>
      <c r="EF1254" s="17"/>
    </row>
    <row r="1255" spans="2:136" ht="15">
      <c r="B1255" s="17"/>
      <c r="C1255" s="17"/>
      <c r="D1255" s="17"/>
      <c r="E1255" s="17"/>
      <c r="F1255" s="17"/>
      <c r="G1255" s="20"/>
      <c r="H1255" s="17"/>
      <c r="I1255" s="17"/>
      <c r="J1255" s="26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17"/>
      <c r="DJ1255" s="17"/>
      <c r="DK1255" s="17"/>
      <c r="DL1255" s="17"/>
      <c r="DM1255" s="17"/>
      <c r="DN1255" s="17"/>
      <c r="DO1255" s="17"/>
      <c r="DP1255" s="17"/>
      <c r="DQ1255" s="17"/>
      <c r="DR1255" s="17"/>
      <c r="DS1255" s="17"/>
      <c r="DT1255" s="17"/>
      <c r="DU1255" s="17"/>
      <c r="DV1255" s="17"/>
      <c r="DW1255" s="17"/>
      <c r="DX1255" s="17"/>
      <c r="DY1255" s="17"/>
      <c r="DZ1255" s="17"/>
      <c r="EA1255" s="17"/>
      <c r="EB1255" s="17"/>
      <c r="EC1255" s="17"/>
      <c r="ED1255" s="17"/>
      <c r="EE1255" s="17"/>
      <c r="EF1255" s="17"/>
    </row>
    <row r="1256" spans="2:136" ht="15">
      <c r="B1256" s="17"/>
      <c r="C1256" s="17"/>
      <c r="D1256" s="17"/>
      <c r="E1256" s="17"/>
      <c r="F1256" s="17"/>
      <c r="G1256" s="20"/>
      <c r="H1256" s="17"/>
      <c r="I1256" s="17"/>
      <c r="J1256" s="26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17"/>
      <c r="DJ1256" s="17"/>
      <c r="DK1256" s="17"/>
      <c r="DL1256" s="17"/>
      <c r="DM1256" s="17"/>
      <c r="DN1256" s="17"/>
      <c r="DO1256" s="17"/>
      <c r="DP1256" s="17"/>
      <c r="DQ1256" s="17"/>
      <c r="DR1256" s="17"/>
      <c r="DS1256" s="17"/>
      <c r="DT1256" s="17"/>
      <c r="DU1256" s="17"/>
      <c r="DV1256" s="17"/>
      <c r="DW1256" s="17"/>
      <c r="DX1256" s="17"/>
      <c r="DY1256" s="17"/>
      <c r="DZ1256" s="17"/>
      <c r="EA1256" s="17"/>
      <c r="EB1256" s="17"/>
      <c r="EC1256" s="17"/>
      <c r="ED1256" s="17"/>
      <c r="EE1256" s="17"/>
      <c r="EF1256" s="17"/>
    </row>
    <row r="1257" spans="2:136" ht="15">
      <c r="B1257" s="17"/>
      <c r="C1257" s="17"/>
      <c r="D1257" s="17"/>
      <c r="E1257" s="17"/>
      <c r="F1257" s="17"/>
      <c r="G1257" s="20"/>
      <c r="H1257" s="17"/>
      <c r="I1257" s="17"/>
      <c r="J1257" s="26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17"/>
      <c r="DJ1257" s="17"/>
      <c r="DK1257" s="17"/>
      <c r="DL1257" s="17"/>
      <c r="DM1257" s="17"/>
      <c r="DN1257" s="17"/>
      <c r="DO1257" s="17"/>
      <c r="DP1257" s="17"/>
      <c r="DQ1257" s="17"/>
      <c r="DR1257" s="17"/>
      <c r="DS1257" s="17"/>
      <c r="DT1257" s="17"/>
      <c r="DU1257" s="17"/>
      <c r="DV1257" s="17"/>
      <c r="DW1257" s="17"/>
      <c r="DX1257" s="17"/>
      <c r="DY1257" s="17"/>
      <c r="DZ1257" s="17"/>
      <c r="EA1257" s="17"/>
      <c r="EB1257" s="17"/>
      <c r="EC1257" s="17"/>
      <c r="ED1257" s="17"/>
      <c r="EE1257" s="17"/>
      <c r="EF1257" s="17"/>
    </row>
    <row r="1258" spans="2:136" ht="15">
      <c r="B1258" s="17"/>
      <c r="C1258" s="17"/>
      <c r="D1258" s="17"/>
      <c r="E1258" s="17"/>
      <c r="F1258" s="17"/>
      <c r="G1258" s="20"/>
      <c r="H1258" s="17"/>
      <c r="I1258" s="17"/>
      <c r="J1258" s="26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17"/>
      <c r="DJ1258" s="17"/>
      <c r="DK1258" s="17"/>
      <c r="DL1258" s="17"/>
      <c r="DM1258" s="17"/>
      <c r="DN1258" s="17"/>
      <c r="DO1258" s="17"/>
      <c r="DP1258" s="17"/>
      <c r="DQ1258" s="17"/>
      <c r="DR1258" s="17"/>
      <c r="DS1258" s="17"/>
      <c r="DT1258" s="17"/>
      <c r="DU1258" s="17"/>
      <c r="DV1258" s="17"/>
      <c r="DW1258" s="17"/>
      <c r="DX1258" s="17"/>
      <c r="DY1258" s="17"/>
      <c r="DZ1258" s="17"/>
      <c r="EA1258" s="17"/>
      <c r="EB1258" s="17"/>
      <c r="EC1258" s="17"/>
      <c r="ED1258" s="17"/>
      <c r="EE1258" s="17"/>
      <c r="EF1258" s="17"/>
    </row>
    <row r="1259" spans="2:136" ht="15">
      <c r="B1259" s="17"/>
      <c r="C1259" s="17"/>
      <c r="D1259" s="17"/>
      <c r="E1259" s="17"/>
      <c r="F1259" s="17"/>
      <c r="G1259" s="20"/>
      <c r="H1259" s="17"/>
      <c r="I1259" s="17"/>
      <c r="J1259" s="26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17"/>
      <c r="DJ1259" s="17"/>
      <c r="DK1259" s="17"/>
      <c r="DL1259" s="17"/>
      <c r="DM1259" s="17"/>
      <c r="DN1259" s="17"/>
      <c r="DO1259" s="17"/>
      <c r="DP1259" s="17"/>
      <c r="DQ1259" s="17"/>
      <c r="DR1259" s="17"/>
      <c r="DS1259" s="17"/>
      <c r="DT1259" s="17"/>
      <c r="DU1259" s="17"/>
      <c r="DV1259" s="17"/>
      <c r="DW1259" s="17"/>
      <c r="DX1259" s="17"/>
      <c r="DY1259" s="17"/>
      <c r="DZ1259" s="17"/>
      <c r="EA1259" s="17"/>
      <c r="EB1259" s="17"/>
      <c r="EC1259" s="17"/>
      <c r="ED1259" s="17"/>
      <c r="EE1259" s="17"/>
      <c r="EF1259" s="17"/>
    </row>
    <row r="1260" spans="2:136" ht="15">
      <c r="B1260" s="17"/>
      <c r="C1260" s="17"/>
      <c r="D1260" s="17"/>
      <c r="E1260" s="17"/>
      <c r="F1260" s="17"/>
      <c r="G1260" s="20"/>
      <c r="H1260" s="17"/>
      <c r="I1260" s="17"/>
      <c r="J1260" s="26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  <c r="ED1260" s="17"/>
      <c r="EE1260" s="17"/>
      <c r="EF1260" s="17"/>
    </row>
    <row r="1261" spans="2:136" ht="15">
      <c r="B1261" s="17"/>
      <c r="C1261" s="17"/>
      <c r="D1261" s="17"/>
      <c r="E1261" s="17"/>
      <c r="F1261" s="17"/>
      <c r="G1261" s="20"/>
      <c r="H1261" s="17"/>
      <c r="I1261" s="17"/>
      <c r="J1261" s="26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17"/>
      <c r="DJ1261" s="17"/>
      <c r="DK1261" s="17"/>
      <c r="DL1261" s="17"/>
      <c r="DM1261" s="17"/>
      <c r="DN1261" s="17"/>
      <c r="DO1261" s="17"/>
      <c r="DP1261" s="17"/>
      <c r="DQ1261" s="17"/>
      <c r="DR1261" s="17"/>
      <c r="DS1261" s="17"/>
      <c r="DT1261" s="17"/>
      <c r="DU1261" s="17"/>
      <c r="DV1261" s="17"/>
      <c r="DW1261" s="17"/>
      <c r="DX1261" s="17"/>
      <c r="DY1261" s="17"/>
      <c r="DZ1261" s="17"/>
      <c r="EA1261" s="17"/>
      <c r="EB1261" s="17"/>
      <c r="EC1261" s="17"/>
      <c r="ED1261" s="17"/>
      <c r="EE1261" s="17"/>
      <c r="EF1261" s="17"/>
    </row>
    <row r="1262" spans="2:136" ht="15">
      <c r="B1262" s="17"/>
      <c r="C1262" s="17"/>
      <c r="D1262" s="17"/>
      <c r="E1262" s="17"/>
      <c r="F1262" s="17"/>
      <c r="G1262" s="20"/>
      <c r="H1262" s="17"/>
      <c r="I1262" s="17"/>
      <c r="J1262" s="26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17"/>
      <c r="DJ1262" s="17"/>
      <c r="DK1262" s="17"/>
      <c r="DL1262" s="17"/>
      <c r="DM1262" s="17"/>
      <c r="DN1262" s="17"/>
      <c r="DO1262" s="17"/>
      <c r="DP1262" s="17"/>
      <c r="DQ1262" s="17"/>
      <c r="DR1262" s="17"/>
      <c r="DS1262" s="17"/>
      <c r="DT1262" s="17"/>
      <c r="DU1262" s="17"/>
      <c r="DV1262" s="17"/>
      <c r="DW1262" s="17"/>
      <c r="DX1262" s="17"/>
      <c r="DY1262" s="17"/>
      <c r="DZ1262" s="17"/>
      <c r="EA1262" s="17"/>
      <c r="EB1262" s="17"/>
      <c r="EC1262" s="17"/>
      <c r="ED1262" s="17"/>
      <c r="EE1262" s="17"/>
      <c r="EF1262" s="17"/>
    </row>
    <row r="1263" spans="2:136" ht="15">
      <c r="B1263" s="17"/>
      <c r="C1263" s="17"/>
      <c r="D1263" s="17"/>
      <c r="E1263" s="17"/>
      <c r="F1263" s="17"/>
      <c r="G1263" s="20"/>
      <c r="H1263" s="17"/>
      <c r="I1263" s="17"/>
      <c r="J1263" s="26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17"/>
      <c r="DJ1263" s="17"/>
      <c r="DK1263" s="17"/>
      <c r="DL1263" s="17"/>
      <c r="DM1263" s="17"/>
      <c r="DN1263" s="17"/>
      <c r="DO1263" s="17"/>
      <c r="DP1263" s="17"/>
      <c r="DQ1263" s="17"/>
      <c r="DR1263" s="17"/>
      <c r="DS1263" s="17"/>
      <c r="DT1263" s="17"/>
      <c r="DU1263" s="17"/>
      <c r="DV1263" s="17"/>
      <c r="DW1263" s="17"/>
      <c r="DX1263" s="17"/>
      <c r="DY1263" s="17"/>
      <c r="DZ1263" s="17"/>
      <c r="EA1263" s="17"/>
      <c r="EB1263" s="17"/>
      <c r="EC1263" s="17"/>
      <c r="ED1263" s="17"/>
      <c r="EE1263" s="17"/>
      <c r="EF1263" s="17"/>
    </row>
    <row r="1264" spans="2:136" ht="15">
      <c r="B1264" s="17"/>
      <c r="C1264" s="17"/>
      <c r="D1264" s="17"/>
      <c r="E1264" s="17"/>
      <c r="F1264" s="17"/>
      <c r="G1264" s="20"/>
      <c r="H1264" s="17"/>
      <c r="I1264" s="17"/>
      <c r="J1264" s="26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17"/>
      <c r="DJ1264" s="17"/>
      <c r="DK1264" s="17"/>
      <c r="DL1264" s="17"/>
      <c r="DM1264" s="17"/>
      <c r="DN1264" s="17"/>
      <c r="DO1264" s="17"/>
      <c r="DP1264" s="17"/>
      <c r="DQ1264" s="17"/>
      <c r="DR1264" s="17"/>
      <c r="DS1264" s="17"/>
      <c r="DT1264" s="17"/>
      <c r="DU1264" s="17"/>
      <c r="DV1264" s="17"/>
      <c r="DW1264" s="17"/>
      <c r="DX1264" s="17"/>
      <c r="DY1264" s="17"/>
      <c r="DZ1264" s="17"/>
      <c r="EA1264" s="17"/>
      <c r="EB1264" s="17"/>
      <c r="EC1264" s="17"/>
      <c r="ED1264" s="17"/>
      <c r="EE1264" s="17"/>
      <c r="EF1264" s="17"/>
    </row>
    <row r="1265" spans="2:136" ht="15">
      <c r="B1265" s="17"/>
      <c r="C1265" s="17"/>
      <c r="D1265" s="17"/>
      <c r="E1265" s="17"/>
      <c r="F1265" s="17"/>
      <c r="G1265" s="20"/>
      <c r="H1265" s="17"/>
      <c r="I1265" s="17"/>
      <c r="J1265" s="26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17"/>
      <c r="DJ1265" s="17"/>
      <c r="DK1265" s="17"/>
      <c r="DL1265" s="17"/>
      <c r="DM1265" s="17"/>
      <c r="DN1265" s="17"/>
      <c r="DO1265" s="17"/>
      <c r="DP1265" s="17"/>
      <c r="DQ1265" s="17"/>
      <c r="DR1265" s="17"/>
      <c r="DS1265" s="17"/>
      <c r="DT1265" s="17"/>
      <c r="DU1265" s="17"/>
      <c r="DV1265" s="17"/>
      <c r="DW1265" s="17"/>
      <c r="DX1265" s="17"/>
      <c r="DY1265" s="17"/>
      <c r="DZ1265" s="17"/>
      <c r="EA1265" s="17"/>
      <c r="EB1265" s="17"/>
      <c r="EC1265" s="17"/>
      <c r="ED1265" s="17"/>
      <c r="EE1265" s="17"/>
      <c r="EF1265" s="17"/>
    </row>
    <row r="1266" spans="2:136" ht="15">
      <c r="B1266" s="17"/>
      <c r="C1266" s="17"/>
      <c r="D1266" s="17"/>
      <c r="E1266" s="17"/>
      <c r="F1266" s="17"/>
      <c r="G1266" s="20"/>
      <c r="H1266" s="17"/>
      <c r="I1266" s="17"/>
      <c r="J1266" s="26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17"/>
      <c r="DJ1266" s="17"/>
      <c r="DK1266" s="17"/>
      <c r="DL1266" s="17"/>
      <c r="DM1266" s="17"/>
      <c r="DN1266" s="17"/>
      <c r="DO1266" s="17"/>
      <c r="DP1266" s="17"/>
      <c r="DQ1266" s="17"/>
      <c r="DR1266" s="17"/>
      <c r="DS1266" s="17"/>
      <c r="DT1266" s="17"/>
      <c r="DU1266" s="17"/>
      <c r="DV1266" s="17"/>
      <c r="DW1266" s="17"/>
      <c r="DX1266" s="17"/>
      <c r="DY1266" s="17"/>
      <c r="DZ1266" s="17"/>
      <c r="EA1266" s="17"/>
      <c r="EB1266" s="17"/>
      <c r="EC1266" s="17"/>
      <c r="ED1266" s="17"/>
      <c r="EE1266" s="17"/>
      <c r="EF1266" s="17"/>
    </row>
    <row r="1267" spans="2:136" ht="15">
      <c r="B1267" s="17"/>
      <c r="C1267" s="17"/>
      <c r="D1267" s="17"/>
      <c r="E1267" s="17"/>
      <c r="F1267" s="17"/>
      <c r="G1267" s="20"/>
      <c r="H1267" s="17"/>
      <c r="I1267" s="17"/>
      <c r="J1267" s="26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  <c r="ED1267" s="17"/>
      <c r="EE1267" s="17"/>
      <c r="EF1267" s="17"/>
    </row>
    <row r="1268" spans="2:136" ht="15">
      <c r="B1268" s="17"/>
      <c r="C1268" s="17"/>
      <c r="D1268" s="17"/>
      <c r="E1268" s="17"/>
      <c r="F1268" s="17"/>
      <c r="G1268" s="20"/>
      <c r="H1268" s="17"/>
      <c r="I1268" s="17"/>
      <c r="J1268" s="26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17"/>
      <c r="DJ1268" s="17"/>
      <c r="DK1268" s="17"/>
      <c r="DL1268" s="17"/>
      <c r="DM1268" s="17"/>
      <c r="DN1268" s="17"/>
      <c r="DO1268" s="17"/>
      <c r="DP1268" s="17"/>
      <c r="DQ1268" s="17"/>
      <c r="DR1268" s="17"/>
      <c r="DS1268" s="17"/>
      <c r="DT1268" s="17"/>
      <c r="DU1268" s="17"/>
      <c r="DV1268" s="17"/>
      <c r="DW1268" s="17"/>
      <c r="DX1268" s="17"/>
      <c r="DY1268" s="17"/>
      <c r="DZ1268" s="17"/>
      <c r="EA1268" s="17"/>
      <c r="EB1268" s="17"/>
      <c r="EC1268" s="17"/>
      <c r="ED1268" s="17"/>
      <c r="EE1268" s="17"/>
      <c r="EF1268" s="17"/>
    </row>
    <row r="1269" spans="2:136" ht="15">
      <c r="B1269" s="17"/>
      <c r="C1269" s="17"/>
      <c r="D1269" s="17"/>
      <c r="E1269" s="17"/>
      <c r="F1269" s="17"/>
      <c r="G1269" s="20"/>
      <c r="H1269" s="17"/>
      <c r="I1269" s="17"/>
      <c r="J1269" s="26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17"/>
      <c r="DJ1269" s="17"/>
      <c r="DK1269" s="17"/>
      <c r="DL1269" s="17"/>
      <c r="DM1269" s="17"/>
      <c r="DN1269" s="17"/>
      <c r="DO1269" s="17"/>
      <c r="DP1269" s="17"/>
      <c r="DQ1269" s="17"/>
      <c r="DR1269" s="17"/>
      <c r="DS1269" s="17"/>
      <c r="DT1269" s="17"/>
      <c r="DU1269" s="17"/>
      <c r="DV1269" s="17"/>
      <c r="DW1269" s="17"/>
      <c r="DX1269" s="17"/>
      <c r="DY1269" s="17"/>
      <c r="DZ1269" s="17"/>
      <c r="EA1269" s="17"/>
      <c r="EB1269" s="17"/>
      <c r="EC1269" s="17"/>
      <c r="ED1269" s="17"/>
      <c r="EE1269" s="17"/>
      <c r="EF1269" s="17"/>
    </row>
    <row r="1270" spans="2:136" ht="15">
      <c r="B1270" s="17"/>
      <c r="C1270" s="17"/>
      <c r="D1270" s="17"/>
      <c r="E1270" s="17"/>
      <c r="F1270" s="17"/>
      <c r="G1270" s="20"/>
      <c r="H1270" s="17"/>
      <c r="I1270" s="17"/>
      <c r="J1270" s="26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17"/>
      <c r="DJ1270" s="17"/>
      <c r="DK1270" s="17"/>
      <c r="DL1270" s="17"/>
      <c r="DM1270" s="17"/>
      <c r="DN1270" s="17"/>
      <c r="DO1270" s="17"/>
      <c r="DP1270" s="17"/>
      <c r="DQ1270" s="17"/>
      <c r="DR1270" s="17"/>
      <c r="DS1270" s="17"/>
      <c r="DT1270" s="17"/>
      <c r="DU1270" s="17"/>
      <c r="DV1270" s="17"/>
      <c r="DW1270" s="17"/>
      <c r="DX1270" s="17"/>
      <c r="DY1270" s="17"/>
      <c r="DZ1270" s="17"/>
      <c r="EA1270" s="17"/>
      <c r="EB1270" s="17"/>
      <c r="EC1270" s="17"/>
      <c r="ED1270" s="17"/>
      <c r="EE1270" s="17"/>
      <c r="EF1270" s="17"/>
    </row>
    <row r="1271" spans="2:136" ht="15">
      <c r="B1271" s="17"/>
      <c r="C1271" s="17"/>
      <c r="D1271" s="17"/>
      <c r="E1271" s="17"/>
      <c r="F1271" s="17"/>
      <c r="G1271" s="20"/>
      <c r="H1271" s="17"/>
      <c r="I1271" s="17"/>
      <c r="J1271" s="26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17"/>
      <c r="DJ1271" s="17"/>
      <c r="DK1271" s="17"/>
      <c r="DL1271" s="17"/>
      <c r="DM1271" s="17"/>
      <c r="DN1271" s="17"/>
      <c r="DO1271" s="17"/>
      <c r="DP1271" s="17"/>
      <c r="DQ1271" s="17"/>
      <c r="DR1271" s="17"/>
      <c r="DS1271" s="17"/>
      <c r="DT1271" s="17"/>
      <c r="DU1271" s="17"/>
      <c r="DV1271" s="17"/>
      <c r="DW1271" s="17"/>
      <c r="DX1271" s="17"/>
      <c r="DY1271" s="17"/>
      <c r="DZ1271" s="17"/>
      <c r="EA1271" s="17"/>
      <c r="EB1271" s="17"/>
      <c r="EC1271" s="17"/>
      <c r="ED1271" s="17"/>
      <c r="EE1271" s="17"/>
      <c r="EF1271" s="17"/>
    </row>
    <row r="1272" spans="2:136" ht="15">
      <c r="B1272" s="17"/>
      <c r="C1272" s="17"/>
      <c r="D1272" s="17"/>
      <c r="E1272" s="17"/>
      <c r="F1272" s="17"/>
      <c r="G1272" s="20"/>
      <c r="H1272" s="17"/>
      <c r="I1272" s="17"/>
      <c r="J1272" s="26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17"/>
      <c r="DJ1272" s="17"/>
      <c r="DK1272" s="17"/>
      <c r="DL1272" s="17"/>
      <c r="DM1272" s="17"/>
      <c r="DN1272" s="17"/>
      <c r="DO1272" s="17"/>
      <c r="DP1272" s="17"/>
      <c r="DQ1272" s="17"/>
      <c r="DR1272" s="17"/>
      <c r="DS1272" s="17"/>
      <c r="DT1272" s="17"/>
      <c r="DU1272" s="17"/>
      <c r="DV1272" s="17"/>
      <c r="DW1272" s="17"/>
      <c r="DX1272" s="17"/>
      <c r="DY1272" s="17"/>
      <c r="DZ1272" s="17"/>
      <c r="EA1272" s="17"/>
      <c r="EB1272" s="17"/>
      <c r="EC1272" s="17"/>
      <c r="ED1272" s="17"/>
      <c r="EE1272" s="17"/>
      <c r="EF1272" s="17"/>
    </row>
    <row r="1273" spans="2:136" ht="15">
      <c r="B1273" s="17"/>
      <c r="C1273" s="17"/>
      <c r="D1273" s="17"/>
      <c r="E1273" s="17"/>
      <c r="F1273" s="17"/>
      <c r="G1273" s="20"/>
      <c r="H1273" s="17"/>
      <c r="I1273" s="17"/>
      <c r="J1273" s="26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  <c r="ED1273" s="17"/>
      <c r="EE1273" s="17"/>
      <c r="EF1273" s="17"/>
    </row>
    <row r="1274" spans="2:136" ht="15">
      <c r="B1274" s="17"/>
      <c r="C1274" s="17"/>
      <c r="D1274" s="17"/>
      <c r="E1274" s="17"/>
      <c r="F1274" s="17"/>
      <c r="G1274" s="20"/>
      <c r="H1274" s="17"/>
      <c r="I1274" s="17"/>
      <c r="J1274" s="26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17"/>
      <c r="DJ1274" s="17"/>
      <c r="DK1274" s="17"/>
      <c r="DL1274" s="17"/>
      <c r="DM1274" s="17"/>
      <c r="DN1274" s="17"/>
      <c r="DO1274" s="17"/>
      <c r="DP1274" s="17"/>
      <c r="DQ1274" s="17"/>
      <c r="DR1274" s="17"/>
      <c r="DS1274" s="17"/>
      <c r="DT1274" s="17"/>
      <c r="DU1274" s="17"/>
      <c r="DV1274" s="17"/>
      <c r="DW1274" s="17"/>
      <c r="DX1274" s="17"/>
      <c r="DY1274" s="17"/>
      <c r="DZ1274" s="17"/>
      <c r="EA1274" s="17"/>
      <c r="EB1274" s="17"/>
      <c r="EC1274" s="17"/>
      <c r="ED1274" s="17"/>
      <c r="EE1274" s="17"/>
      <c r="EF1274" s="17"/>
    </row>
    <row r="1275" spans="2:136" ht="15">
      <c r="B1275" s="17"/>
      <c r="C1275" s="17"/>
      <c r="D1275" s="17"/>
      <c r="E1275" s="17"/>
      <c r="F1275" s="17"/>
      <c r="G1275" s="20"/>
      <c r="H1275" s="17"/>
      <c r="I1275" s="17"/>
      <c r="J1275" s="26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17"/>
      <c r="DJ1275" s="17"/>
      <c r="DK1275" s="17"/>
      <c r="DL1275" s="17"/>
      <c r="DM1275" s="17"/>
      <c r="DN1275" s="17"/>
      <c r="DO1275" s="17"/>
      <c r="DP1275" s="17"/>
      <c r="DQ1275" s="17"/>
      <c r="DR1275" s="17"/>
      <c r="DS1275" s="17"/>
      <c r="DT1275" s="17"/>
      <c r="DU1275" s="17"/>
      <c r="DV1275" s="17"/>
      <c r="DW1275" s="17"/>
      <c r="DX1275" s="17"/>
      <c r="DY1275" s="17"/>
      <c r="DZ1275" s="17"/>
      <c r="EA1275" s="17"/>
      <c r="EB1275" s="17"/>
      <c r="EC1275" s="17"/>
      <c r="ED1275" s="17"/>
      <c r="EE1275" s="17"/>
      <c r="EF1275" s="17"/>
    </row>
    <row r="1276" spans="2:136" ht="15">
      <c r="B1276" s="17"/>
      <c r="C1276" s="17"/>
      <c r="D1276" s="17"/>
      <c r="E1276" s="17"/>
      <c r="F1276" s="17"/>
      <c r="G1276" s="20"/>
      <c r="H1276" s="17"/>
      <c r="I1276" s="17"/>
      <c r="J1276" s="26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17"/>
      <c r="DJ1276" s="17"/>
      <c r="DK1276" s="17"/>
      <c r="DL1276" s="17"/>
      <c r="DM1276" s="17"/>
      <c r="DN1276" s="17"/>
      <c r="DO1276" s="17"/>
      <c r="DP1276" s="17"/>
      <c r="DQ1276" s="17"/>
      <c r="DR1276" s="17"/>
      <c r="DS1276" s="17"/>
      <c r="DT1276" s="17"/>
      <c r="DU1276" s="17"/>
      <c r="DV1276" s="17"/>
      <c r="DW1276" s="17"/>
      <c r="DX1276" s="17"/>
      <c r="DY1276" s="17"/>
      <c r="DZ1276" s="17"/>
      <c r="EA1276" s="17"/>
      <c r="EB1276" s="17"/>
      <c r="EC1276" s="17"/>
      <c r="ED1276" s="17"/>
      <c r="EE1276" s="17"/>
      <c r="EF1276" s="17"/>
    </row>
    <row r="1277" spans="2:136" ht="15">
      <c r="B1277" s="17"/>
      <c r="C1277" s="17"/>
      <c r="D1277" s="17"/>
      <c r="E1277" s="17"/>
      <c r="F1277" s="17"/>
      <c r="G1277" s="20"/>
      <c r="H1277" s="17"/>
      <c r="I1277" s="17"/>
      <c r="J1277" s="26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17"/>
      <c r="DJ1277" s="17"/>
      <c r="DK1277" s="17"/>
      <c r="DL1277" s="17"/>
      <c r="DM1277" s="17"/>
      <c r="DN1277" s="17"/>
      <c r="DO1277" s="17"/>
      <c r="DP1277" s="17"/>
      <c r="DQ1277" s="17"/>
      <c r="DR1277" s="17"/>
      <c r="DS1277" s="17"/>
      <c r="DT1277" s="17"/>
      <c r="DU1277" s="17"/>
      <c r="DV1277" s="17"/>
      <c r="DW1277" s="17"/>
      <c r="DX1277" s="17"/>
      <c r="DY1277" s="17"/>
      <c r="DZ1277" s="17"/>
      <c r="EA1277" s="17"/>
      <c r="EB1277" s="17"/>
      <c r="EC1277" s="17"/>
      <c r="ED1277" s="17"/>
      <c r="EE1277" s="17"/>
      <c r="EF1277" s="17"/>
    </row>
    <row r="1278" spans="2:136" ht="15">
      <c r="B1278" s="17"/>
      <c r="C1278" s="17"/>
      <c r="D1278" s="17"/>
      <c r="E1278" s="17"/>
      <c r="F1278" s="17"/>
      <c r="G1278" s="20"/>
      <c r="H1278" s="17"/>
      <c r="I1278" s="17"/>
      <c r="J1278" s="26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  <c r="ED1278" s="17"/>
      <c r="EE1278" s="17"/>
      <c r="EF1278" s="17"/>
    </row>
    <row r="1279" spans="2:136" ht="15">
      <c r="B1279" s="17"/>
      <c r="C1279" s="17"/>
      <c r="D1279" s="17"/>
      <c r="E1279" s="17"/>
      <c r="F1279" s="17"/>
      <c r="G1279" s="20"/>
      <c r="H1279" s="17"/>
      <c r="I1279" s="17"/>
      <c r="J1279" s="26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  <c r="ED1279" s="17"/>
      <c r="EE1279" s="17"/>
      <c r="EF1279" s="17"/>
    </row>
    <row r="1280" spans="2:136" ht="15">
      <c r="B1280" s="17"/>
      <c r="C1280" s="17"/>
      <c r="D1280" s="17"/>
      <c r="E1280" s="17"/>
      <c r="F1280" s="17"/>
      <c r="G1280" s="20"/>
      <c r="H1280" s="17"/>
      <c r="I1280" s="17"/>
      <c r="J1280" s="26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17"/>
      <c r="DJ1280" s="17"/>
      <c r="DK1280" s="17"/>
      <c r="DL1280" s="17"/>
      <c r="DM1280" s="17"/>
      <c r="DN1280" s="17"/>
      <c r="DO1280" s="17"/>
      <c r="DP1280" s="17"/>
      <c r="DQ1280" s="17"/>
      <c r="DR1280" s="17"/>
      <c r="DS1280" s="17"/>
      <c r="DT1280" s="17"/>
      <c r="DU1280" s="17"/>
      <c r="DV1280" s="17"/>
      <c r="DW1280" s="17"/>
      <c r="DX1280" s="17"/>
      <c r="DY1280" s="17"/>
      <c r="DZ1280" s="17"/>
      <c r="EA1280" s="17"/>
      <c r="EB1280" s="17"/>
      <c r="EC1280" s="17"/>
      <c r="ED1280" s="17"/>
      <c r="EE1280" s="17"/>
      <c r="EF1280" s="17"/>
    </row>
    <row r="1281" spans="2:136" ht="15">
      <c r="B1281" s="17"/>
      <c r="C1281" s="17"/>
      <c r="D1281" s="17"/>
      <c r="E1281" s="17"/>
      <c r="F1281" s="17"/>
      <c r="G1281" s="20"/>
      <c r="H1281" s="17"/>
      <c r="I1281" s="17"/>
      <c r="J1281" s="26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17"/>
      <c r="DJ1281" s="17"/>
      <c r="DK1281" s="17"/>
      <c r="DL1281" s="17"/>
      <c r="DM1281" s="17"/>
      <c r="DN1281" s="17"/>
      <c r="DO1281" s="17"/>
      <c r="DP1281" s="17"/>
      <c r="DQ1281" s="17"/>
      <c r="DR1281" s="17"/>
      <c r="DS1281" s="17"/>
      <c r="DT1281" s="17"/>
      <c r="DU1281" s="17"/>
      <c r="DV1281" s="17"/>
      <c r="DW1281" s="17"/>
      <c r="DX1281" s="17"/>
      <c r="DY1281" s="17"/>
      <c r="DZ1281" s="17"/>
      <c r="EA1281" s="17"/>
      <c r="EB1281" s="17"/>
      <c r="EC1281" s="17"/>
      <c r="ED1281" s="17"/>
      <c r="EE1281" s="17"/>
      <c r="EF1281" s="17"/>
    </row>
    <row r="1282" spans="2:136" ht="15">
      <c r="B1282" s="17"/>
      <c r="C1282" s="17"/>
      <c r="D1282" s="17"/>
      <c r="E1282" s="17"/>
      <c r="F1282" s="17"/>
      <c r="G1282" s="20"/>
      <c r="H1282" s="17"/>
      <c r="I1282" s="17"/>
      <c r="J1282" s="26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17"/>
      <c r="DJ1282" s="17"/>
      <c r="DK1282" s="17"/>
      <c r="DL1282" s="17"/>
      <c r="DM1282" s="17"/>
      <c r="DN1282" s="17"/>
      <c r="DO1282" s="17"/>
      <c r="DP1282" s="17"/>
      <c r="DQ1282" s="17"/>
      <c r="DR1282" s="17"/>
      <c r="DS1282" s="17"/>
      <c r="DT1282" s="17"/>
      <c r="DU1282" s="17"/>
      <c r="DV1282" s="17"/>
      <c r="DW1282" s="17"/>
      <c r="DX1282" s="17"/>
      <c r="DY1282" s="17"/>
      <c r="DZ1282" s="17"/>
      <c r="EA1282" s="17"/>
      <c r="EB1282" s="17"/>
      <c r="EC1282" s="17"/>
      <c r="ED1282" s="17"/>
      <c r="EE1282" s="17"/>
      <c r="EF1282" s="17"/>
    </row>
    <row r="1283" spans="2:136" ht="15">
      <c r="B1283" s="17"/>
      <c r="C1283" s="17"/>
      <c r="D1283" s="17"/>
      <c r="E1283" s="17"/>
      <c r="F1283" s="17"/>
      <c r="G1283" s="20"/>
      <c r="H1283" s="17"/>
      <c r="I1283" s="17"/>
      <c r="J1283" s="26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  <c r="ED1283" s="17"/>
      <c r="EE1283" s="17"/>
      <c r="EF1283" s="17"/>
    </row>
    <row r="1284" spans="2:136" ht="15">
      <c r="B1284" s="17"/>
      <c r="C1284" s="17"/>
      <c r="D1284" s="17"/>
      <c r="E1284" s="17"/>
      <c r="F1284" s="17"/>
      <c r="G1284" s="20"/>
      <c r="H1284" s="17"/>
      <c r="I1284" s="17"/>
      <c r="J1284" s="26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  <c r="ED1284" s="17"/>
      <c r="EE1284" s="17"/>
      <c r="EF1284" s="17"/>
    </row>
    <row r="1285" spans="2:136" ht="15">
      <c r="B1285" s="17"/>
      <c r="C1285" s="17"/>
      <c r="D1285" s="17"/>
      <c r="E1285" s="17"/>
      <c r="F1285" s="17"/>
      <c r="G1285" s="20"/>
      <c r="H1285" s="17"/>
      <c r="I1285" s="17"/>
      <c r="J1285" s="26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  <c r="ED1285" s="17"/>
      <c r="EE1285" s="17"/>
      <c r="EF1285" s="17"/>
    </row>
    <row r="1286" spans="2:136" ht="15">
      <c r="B1286" s="17"/>
      <c r="C1286" s="17"/>
      <c r="D1286" s="17"/>
      <c r="E1286" s="17"/>
      <c r="F1286" s="17"/>
      <c r="G1286" s="20"/>
      <c r="H1286" s="17"/>
      <c r="I1286" s="17"/>
      <c r="J1286" s="26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  <c r="ED1286" s="17"/>
      <c r="EE1286" s="17"/>
      <c r="EF1286" s="17"/>
    </row>
    <row r="1287" spans="2:136" ht="15">
      <c r="B1287" s="17"/>
      <c r="C1287" s="17"/>
      <c r="D1287" s="17"/>
      <c r="E1287" s="17"/>
      <c r="F1287" s="17"/>
      <c r="G1287" s="20"/>
      <c r="H1287" s="17"/>
      <c r="I1287" s="17"/>
      <c r="J1287" s="26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17"/>
      <c r="DJ1287" s="17"/>
      <c r="DK1287" s="17"/>
      <c r="DL1287" s="17"/>
      <c r="DM1287" s="17"/>
      <c r="DN1287" s="17"/>
      <c r="DO1287" s="17"/>
      <c r="DP1287" s="17"/>
      <c r="DQ1287" s="17"/>
      <c r="DR1287" s="17"/>
      <c r="DS1287" s="17"/>
      <c r="DT1287" s="17"/>
      <c r="DU1287" s="17"/>
      <c r="DV1287" s="17"/>
      <c r="DW1287" s="17"/>
      <c r="DX1287" s="17"/>
      <c r="DY1287" s="17"/>
      <c r="DZ1287" s="17"/>
      <c r="EA1287" s="17"/>
      <c r="EB1287" s="17"/>
      <c r="EC1287" s="17"/>
      <c r="ED1287" s="17"/>
      <c r="EE1287" s="17"/>
      <c r="EF1287" s="17"/>
    </row>
    <row r="1288" spans="2:136" ht="15">
      <c r="B1288" s="17"/>
      <c r="C1288" s="17"/>
      <c r="D1288" s="17"/>
      <c r="E1288" s="17"/>
      <c r="F1288" s="17"/>
      <c r="G1288" s="20"/>
      <c r="H1288" s="17"/>
      <c r="I1288" s="17"/>
      <c r="J1288" s="26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17"/>
      <c r="DJ1288" s="17"/>
      <c r="DK1288" s="17"/>
      <c r="DL1288" s="17"/>
      <c r="DM1288" s="17"/>
      <c r="DN1288" s="17"/>
      <c r="DO1288" s="17"/>
      <c r="DP1288" s="17"/>
      <c r="DQ1288" s="17"/>
      <c r="DR1288" s="17"/>
      <c r="DS1288" s="17"/>
      <c r="DT1288" s="17"/>
      <c r="DU1288" s="17"/>
      <c r="DV1288" s="17"/>
      <c r="DW1288" s="17"/>
      <c r="DX1288" s="17"/>
      <c r="DY1288" s="17"/>
      <c r="DZ1288" s="17"/>
      <c r="EA1288" s="17"/>
      <c r="EB1288" s="17"/>
      <c r="EC1288" s="17"/>
      <c r="ED1288" s="17"/>
      <c r="EE1288" s="17"/>
      <c r="EF1288" s="17"/>
    </row>
    <row r="1289" spans="2:136" ht="15">
      <c r="B1289" s="17"/>
      <c r="C1289" s="17"/>
      <c r="D1289" s="17"/>
      <c r="E1289" s="17"/>
      <c r="F1289" s="17"/>
      <c r="G1289" s="20"/>
      <c r="H1289" s="17"/>
      <c r="I1289" s="17"/>
      <c r="J1289" s="26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17"/>
      <c r="DJ1289" s="17"/>
      <c r="DK1289" s="17"/>
      <c r="DL1289" s="17"/>
      <c r="DM1289" s="17"/>
      <c r="DN1289" s="17"/>
      <c r="DO1289" s="17"/>
      <c r="DP1289" s="17"/>
      <c r="DQ1289" s="17"/>
      <c r="DR1289" s="17"/>
      <c r="DS1289" s="17"/>
      <c r="DT1289" s="17"/>
      <c r="DU1289" s="17"/>
      <c r="DV1289" s="17"/>
      <c r="DW1289" s="17"/>
      <c r="DX1289" s="17"/>
      <c r="DY1289" s="17"/>
      <c r="DZ1289" s="17"/>
      <c r="EA1289" s="17"/>
      <c r="EB1289" s="17"/>
      <c r="EC1289" s="17"/>
      <c r="ED1289" s="17"/>
      <c r="EE1289" s="17"/>
      <c r="EF1289" s="17"/>
    </row>
    <row r="1290" spans="2:136" ht="15">
      <c r="B1290" s="17"/>
      <c r="C1290" s="17"/>
      <c r="D1290" s="17"/>
      <c r="E1290" s="17"/>
      <c r="F1290" s="17"/>
      <c r="G1290" s="20"/>
      <c r="H1290" s="17"/>
      <c r="I1290" s="17"/>
      <c r="J1290" s="26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17"/>
      <c r="DJ1290" s="17"/>
      <c r="DK1290" s="17"/>
      <c r="DL1290" s="17"/>
      <c r="DM1290" s="17"/>
      <c r="DN1290" s="17"/>
      <c r="DO1290" s="17"/>
      <c r="DP1290" s="17"/>
      <c r="DQ1290" s="17"/>
      <c r="DR1290" s="17"/>
      <c r="DS1290" s="17"/>
      <c r="DT1290" s="17"/>
      <c r="DU1290" s="17"/>
      <c r="DV1290" s="17"/>
      <c r="DW1290" s="17"/>
      <c r="DX1290" s="17"/>
      <c r="DY1290" s="17"/>
      <c r="DZ1290" s="17"/>
      <c r="EA1290" s="17"/>
      <c r="EB1290" s="17"/>
      <c r="EC1290" s="17"/>
      <c r="ED1290" s="17"/>
      <c r="EE1290" s="17"/>
      <c r="EF1290" s="17"/>
    </row>
    <row r="1291" spans="2:136" ht="15">
      <c r="B1291" s="17"/>
      <c r="C1291" s="17"/>
      <c r="D1291" s="17"/>
      <c r="E1291" s="17"/>
      <c r="F1291" s="17"/>
      <c r="G1291" s="20"/>
      <c r="H1291" s="17"/>
      <c r="I1291" s="17"/>
      <c r="J1291" s="26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17"/>
      <c r="DJ1291" s="17"/>
      <c r="DK1291" s="17"/>
      <c r="DL1291" s="17"/>
      <c r="DM1291" s="17"/>
      <c r="DN1291" s="17"/>
      <c r="DO1291" s="17"/>
      <c r="DP1291" s="17"/>
      <c r="DQ1291" s="17"/>
      <c r="DR1291" s="17"/>
      <c r="DS1291" s="17"/>
      <c r="DT1291" s="17"/>
      <c r="DU1291" s="17"/>
      <c r="DV1291" s="17"/>
      <c r="DW1291" s="17"/>
      <c r="DX1291" s="17"/>
      <c r="DY1291" s="17"/>
      <c r="DZ1291" s="17"/>
      <c r="EA1291" s="17"/>
      <c r="EB1291" s="17"/>
      <c r="EC1291" s="17"/>
      <c r="ED1291" s="17"/>
      <c r="EE1291" s="17"/>
      <c r="EF1291" s="17"/>
    </row>
    <row r="1292" spans="2:136" ht="15">
      <c r="B1292" s="17"/>
      <c r="C1292" s="17"/>
      <c r="D1292" s="17"/>
      <c r="E1292" s="17"/>
      <c r="F1292" s="17"/>
      <c r="G1292" s="20"/>
      <c r="H1292" s="17"/>
      <c r="I1292" s="17"/>
      <c r="J1292" s="26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17"/>
      <c r="DJ1292" s="17"/>
      <c r="DK1292" s="17"/>
      <c r="DL1292" s="17"/>
      <c r="DM1292" s="17"/>
      <c r="DN1292" s="17"/>
      <c r="DO1292" s="17"/>
      <c r="DP1292" s="17"/>
      <c r="DQ1292" s="17"/>
      <c r="DR1292" s="17"/>
      <c r="DS1292" s="17"/>
      <c r="DT1292" s="17"/>
      <c r="DU1292" s="17"/>
      <c r="DV1292" s="17"/>
      <c r="DW1292" s="17"/>
      <c r="DX1292" s="17"/>
      <c r="DY1292" s="17"/>
      <c r="DZ1292" s="17"/>
      <c r="EA1292" s="17"/>
      <c r="EB1292" s="17"/>
      <c r="EC1292" s="17"/>
      <c r="ED1292" s="17"/>
      <c r="EE1292" s="17"/>
      <c r="EF1292" s="17"/>
    </row>
    <row r="1293" spans="2:136" ht="15">
      <c r="B1293" s="17"/>
      <c r="C1293" s="17"/>
      <c r="D1293" s="17"/>
      <c r="E1293" s="17"/>
      <c r="F1293" s="17"/>
      <c r="G1293" s="20"/>
      <c r="H1293" s="17"/>
      <c r="I1293" s="17"/>
      <c r="J1293" s="26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17"/>
      <c r="DJ1293" s="17"/>
      <c r="DK1293" s="17"/>
      <c r="DL1293" s="17"/>
      <c r="DM1293" s="17"/>
      <c r="DN1293" s="17"/>
      <c r="DO1293" s="17"/>
      <c r="DP1293" s="17"/>
      <c r="DQ1293" s="17"/>
      <c r="DR1293" s="17"/>
      <c r="DS1293" s="17"/>
      <c r="DT1293" s="17"/>
      <c r="DU1293" s="17"/>
      <c r="DV1293" s="17"/>
      <c r="DW1293" s="17"/>
      <c r="DX1293" s="17"/>
      <c r="DY1293" s="17"/>
      <c r="DZ1293" s="17"/>
      <c r="EA1293" s="17"/>
      <c r="EB1293" s="17"/>
      <c r="EC1293" s="17"/>
      <c r="ED1293" s="17"/>
      <c r="EE1293" s="17"/>
      <c r="EF1293" s="17"/>
    </row>
    <row r="1294" spans="2:136" ht="15">
      <c r="B1294" s="17"/>
      <c r="C1294" s="17"/>
      <c r="D1294" s="17"/>
      <c r="E1294" s="17"/>
      <c r="F1294" s="17"/>
      <c r="G1294" s="20"/>
      <c r="H1294" s="17"/>
      <c r="I1294" s="17"/>
      <c r="J1294" s="26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17"/>
      <c r="DJ1294" s="17"/>
      <c r="DK1294" s="17"/>
      <c r="DL1294" s="17"/>
      <c r="DM1294" s="17"/>
      <c r="DN1294" s="17"/>
      <c r="DO1294" s="17"/>
      <c r="DP1294" s="17"/>
      <c r="DQ1294" s="17"/>
      <c r="DR1294" s="17"/>
      <c r="DS1294" s="17"/>
      <c r="DT1294" s="17"/>
      <c r="DU1294" s="17"/>
      <c r="DV1294" s="17"/>
      <c r="DW1294" s="17"/>
      <c r="DX1294" s="17"/>
      <c r="DY1294" s="17"/>
      <c r="DZ1294" s="17"/>
      <c r="EA1294" s="17"/>
      <c r="EB1294" s="17"/>
      <c r="EC1294" s="17"/>
      <c r="ED1294" s="17"/>
      <c r="EE1294" s="17"/>
      <c r="EF1294" s="17"/>
    </row>
    <row r="1295" spans="2:136" ht="15">
      <c r="B1295" s="17"/>
      <c r="C1295" s="17"/>
      <c r="D1295" s="17"/>
      <c r="E1295" s="17"/>
      <c r="F1295" s="17"/>
      <c r="G1295" s="20"/>
      <c r="H1295" s="17"/>
      <c r="I1295" s="17"/>
      <c r="J1295" s="26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17"/>
      <c r="DJ1295" s="17"/>
      <c r="DK1295" s="17"/>
      <c r="DL1295" s="17"/>
      <c r="DM1295" s="17"/>
      <c r="DN1295" s="17"/>
      <c r="DO1295" s="17"/>
      <c r="DP1295" s="17"/>
      <c r="DQ1295" s="17"/>
      <c r="DR1295" s="17"/>
      <c r="DS1295" s="17"/>
      <c r="DT1295" s="17"/>
      <c r="DU1295" s="17"/>
      <c r="DV1295" s="17"/>
      <c r="DW1295" s="17"/>
      <c r="DX1295" s="17"/>
      <c r="DY1295" s="17"/>
      <c r="DZ1295" s="17"/>
      <c r="EA1295" s="17"/>
      <c r="EB1295" s="17"/>
      <c r="EC1295" s="17"/>
      <c r="ED1295" s="17"/>
      <c r="EE1295" s="17"/>
      <c r="EF1295" s="17"/>
    </row>
    <row r="1296" spans="2:136" ht="15">
      <c r="B1296" s="17"/>
      <c r="C1296" s="17"/>
      <c r="D1296" s="17"/>
      <c r="E1296" s="17"/>
      <c r="F1296" s="17"/>
      <c r="G1296" s="20"/>
      <c r="H1296" s="17"/>
      <c r="I1296" s="17"/>
      <c r="J1296" s="26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17"/>
      <c r="DJ1296" s="17"/>
      <c r="DK1296" s="17"/>
      <c r="DL1296" s="17"/>
      <c r="DM1296" s="17"/>
      <c r="DN1296" s="17"/>
      <c r="DO1296" s="17"/>
      <c r="DP1296" s="17"/>
      <c r="DQ1296" s="17"/>
      <c r="DR1296" s="17"/>
      <c r="DS1296" s="17"/>
      <c r="DT1296" s="17"/>
      <c r="DU1296" s="17"/>
      <c r="DV1296" s="17"/>
      <c r="DW1296" s="17"/>
      <c r="DX1296" s="17"/>
      <c r="DY1296" s="17"/>
      <c r="DZ1296" s="17"/>
      <c r="EA1296" s="17"/>
      <c r="EB1296" s="17"/>
      <c r="EC1296" s="17"/>
      <c r="ED1296" s="17"/>
      <c r="EE1296" s="17"/>
      <c r="EF1296" s="17"/>
    </row>
    <row r="1297" spans="2:136" ht="15">
      <c r="B1297" s="17"/>
      <c r="C1297" s="17"/>
      <c r="D1297" s="17"/>
      <c r="E1297" s="17"/>
      <c r="F1297" s="17"/>
      <c r="G1297" s="20"/>
      <c r="H1297" s="17"/>
      <c r="I1297" s="17"/>
      <c r="J1297" s="26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17"/>
      <c r="DJ1297" s="17"/>
      <c r="DK1297" s="17"/>
      <c r="DL1297" s="17"/>
      <c r="DM1297" s="17"/>
      <c r="DN1297" s="17"/>
      <c r="DO1297" s="17"/>
      <c r="DP1297" s="17"/>
      <c r="DQ1297" s="17"/>
      <c r="DR1297" s="17"/>
      <c r="DS1297" s="17"/>
      <c r="DT1297" s="17"/>
      <c r="DU1297" s="17"/>
      <c r="DV1297" s="17"/>
      <c r="DW1297" s="17"/>
      <c r="DX1297" s="17"/>
      <c r="DY1297" s="17"/>
      <c r="DZ1297" s="17"/>
      <c r="EA1297" s="17"/>
      <c r="EB1297" s="17"/>
      <c r="EC1297" s="17"/>
      <c r="ED1297" s="17"/>
      <c r="EE1297" s="17"/>
      <c r="EF1297" s="17"/>
    </row>
    <row r="1298" spans="2:136" ht="15">
      <c r="B1298" s="17"/>
      <c r="C1298" s="17"/>
      <c r="D1298" s="17"/>
      <c r="E1298" s="17"/>
      <c r="F1298" s="17"/>
      <c r="G1298" s="20"/>
      <c r="H1298" s="17"/>
      <c r="I1298" s="17"/>
      <c r="J1298" s="26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17"/>
      <c r="DJ1298" s="17"/>
      <c r="DK1298" s="17"/>
      <c r="DL1298" s="17"/>
      <c r="DM1298" s="17"/>
      <c r="DN1298" s="17"/>
      <c r="DO1298" s="17"/>
      <c r="DP1298" s="17"/>
      <c r="DQ1298" s="17"/>
      <c r="DR1298" s="17"/>
      <c r="DS1298" s="17"/>
      <c r="DT1298" s="17"/>
      <c r="DU1298" s="17"/>
      <c r="DV1298" s="17"/>
      <c r="DW1298" s="17"/>
      <c r="DX1298" s="17"/>
      <c r="DY1298" s="17"/>
      <c r="DZ1298" s="17"/>
      <c r="EA1298" s="17"/>
      <c r="EB1298" s="17"/>
      <c r="EC1298" s="17"/>
      <c r="ED1298" s="17"/>
      <c r="EE1298" s="17"/>
      <c r="EF1298" s="17"/>
    </row>
    <row r="1299" spans="2:136" ht="15">
      <c r="B1299" s="17"/>
      <c r="C1299" s="17"/>
      <c r="D1299" s="17"/>
      <c r="E1299" s="17"/>
      <c r="F1299" s="17"/>
      <c r="G1299" s="20"/>
      <c r="H1299" s="17"/>
      <c r="I1299" s="17"/>
      <c r="J1299" s="26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17"/>
      <c r="DJ1299" s="17"/>
      <c r="DK1299" s="17"/>
      <c r="DL1299" s="17"/>
      <c r="DM1299" s="17"/>
      <c r="DN1299" s="17"/>
      <c r="DO1299" s="17"/>
      <c r="DP1299" s="17"/>
      <c r="DQ1299" s="17"/>
      <c r="DR1299" s="17"/>
      <c r="DS1299" s="17"/>
      <c r="DT1299" s="17"/>
      <c r="DU1299" s="17"/>
      <c r="DV1299" s="17"/>
      <c r="DW1299" s="17"/>
      <c r="DX1299" s="17"/>
      <c r="DY1299" s="17"/>
      <c r="DZ1299" s="17"/>
      <c r="EA1299" s="17"/>
      <c r="EB1299" s="17"/>
      <c r="EC1299" s="17"/>
      <c r="ED1299" s="17"/>
      <c r="EE1299" s="17"/>
      <c r="EF1299" s="17"/>
    </row>
    <row r="1300" spans="2:136" ht="15">
      <c r="B1300" s="17"/>
      <c r="C1300" s="17"/>
      <c r="D1300" s="17"/>
      <c r="E1300" s="17"/>
      <c r="F1300" s="17"/>
      <c r="G1300" s="20"/>
      <c r="H1300" s="17"/>
      <c r="I1300" s="17"/>
      <c r="J1300" s="26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17"/>
      <c r="DJ1300" s="17"/>
      <c r="DK1300" s="17"/>
      <c r="DL1300" s="17"/>
      <c r="DM1300" s="17"/>
      <c r="DN1300" s="17"/>
      <c r="DO1300" s="17"/>
      <c r="DP1300" s="17"/>
      <c r="DQ1300" s="17"/>
      <c r="DR1300" s="17"/>
      <c r="DS1300" s="17"/>
      <c r="DT1300" s="17"/>
      <c r="DU1300" s="17"/>
      <c r="DV1300" s="17"/>
      <c r="DW1300" s="17"/>
      <c r="DX1300" s="17"/>
      <c r="DY1300" s="17"/>
      <c r="DZ1300" s="17"/>
      <c r="EA1300" s="17"/>
      <c r="EB1300" s="17"/>
      <c r="EC1300" s="17"/>
      <c r="ED1300" s="17"/>
      <c r="EE1300" s="17"/>
      <c r="EF1300" s="17"/>
    </row>
    <row r="1301" spans="2:136" ht="15">
      <c r="B1301" s="17"/>
      <c r="C1301" s="17"/>
      <c r="D1301" s="17"/>
      <c r="E1301" s="17"/>
      <c r="F1301" s="17"/>
      <c r="G1301" s="20"/>
      <c r="H1301" s="17"/>
      <c r="I1301" s="17"/>
      <c r="J1301" s="26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17"/>
      <c r="DJ1301" s="17"/>
      <c r="DK1301" s="17"/>
      <c r="DL1301" s="17"/>
      <c r="DM1301" s="17"/>
      <c r="DN1301" s="17"/>
      <c r="DO1301" s="17"/>
      <c r="DP1301" s="17"/>
      <c r="DQ1301" s="17"/>
      <c r="DR1301" s="17"/>
      <c r="DS1301" s="17"/>
      <c r="DT1301" s="17"/>
      <c r="DU1301" s="17"/>
      <c r="DV1301" s="17"/>
      <c r="DW1301" s="17"/>
      <c r="DX1301" s="17"/>
      <c r="DY1301" s="17"/>
      <c r="DZ1301" s="17"/>
      <c r="EA1301" s="17"/>
      <c r="EB1301" s="17"/>
      <c r="EC1301" s="17"/>
      <c r="ED1301" s="17"/>
      <c r="EE1301" s="17"/>
      <c r="EF1301" s="17"/>
    </row>
    <row r="1302" spans="2:136" ht="15">
      <c r="B1302" s="17"/>
      <c r="C1302" s="17"/>
      <c r="D1302" s="17"/>
      <c r="E1302" s="17"/>
      <c r="F1302" s="17"/>
      <c r="G1302" s="20"/>
      <c r="H1302" s="17"/>
      <c r="I1302" s="17"/>
      <c r="J1302" s="26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17"/>
      <c r="DJ1302" s="17"/>
      <c r="DK1302" s="17"/>
      <c r="DL1302" s="17"/>
      <c r="DM1302" s="17"/>
      <c r="DN1302" s="17"/>
      <c r="DO1302" s="17"/>
      <c r="DP1302" s="17"/>
      <c r="DQ1302" s="17"/>
      <c r="DR1302" s="17"/>
      <c r="DS1302" s="17"/>
      <c r="DT1302" s="17"/>
      <c r="DU1302" s="17"/>
      <c r="DV1302" s="17"/>
      <c r="DW1302" s="17"/>
      <c r="DX1302" s="17"/>
      <c r="DY1302" s="17"/>
      <c r="DZ1302" s="17"/>
      <c r="EA1302" s="17"/>
      <c r="EB1302" s="17"/>
      <c r="EC1302" s="17"/>
      <c r="ED1302" s="17"/>
      <c r="EE1302" s="17"/>
      <c r="EF1302" s="17"/>
    </row>
    <row r="1303" spans="2:136" ht="15">
      <c r="B1303" s="17"/>
      <c r="C1303" s="17"/>
      <c r="D1303" s="17"/>
      <c r="E1303" s="17"/>
      <c r="F1303" s="17"/>
      <c r="G1303" s="20"/>
      <c r="H1303" s="17"/>
      <c r="I1303" s="17"/>
      <c r="J1303" s="26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17"/>
      <c r="DJ1303" s="17"/>
      <c r="DK1303" s="17"/>
      <c r="DL1303" s="17"/>
      <c r="DM1303" s="17"/>
      <c r="DN1303" s="17"/>
      <c r="DO1303" s="17"/>
      <c r="DP1303" s="17"/>
      <c r="DQ1303" s="17"/>
      <c r="DR1303" s="17"/>
      <c r="DS1303" s="17"/>
      <c r="DT1303" s="17"/>
      <c r="DU1303" s="17"/>
      <c r="DV1303" s="17"/>
      <c r="DW1303" s="17"/>
      <c r="DX1303" s="17"/>
      <c r="DY1303" s="17"/>
      <c r="DZ1303" s="17"/>
      <c r="EA1303" s="17"/>
      <c r="EB1303" s="17"/>
      <c r="EC1303" s="17"/>
      <c r="ED1303" s="17"/>
      <c r="EE1303" s="17"/>
      <c r="EF1303" s="17"/>
    </row>
    <row r="1304" spans="2:136" ht="15">
      <c r="B1304" s="17"/>
      <c r="C1304" s="17"/>
      <c r="D1304" s="17"/>
      <c r="E1304" s="17"/>
      <c r="F1304" s="17"/>
      <c r="G1304" s="20"/>
      <c r="H1304" s="17"/>
      <c r="I1304" s="17"/>
      <c r="J1304" s="26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17"/>
      <c r="DJ1304" s="17"/>
      <c r="DK1304" s="17"/>
      <c r="DL1304" s="17"/>
      <c r="DM1304" s="17"/>
      <c r="DN1304" s="17"/>
      <c r="DO1304" s="17"/>
      <c r="DP1304" s="17"/>
      <c r="DQ1304" s="17"/>
      <c r="DR1304" s="17"/>
      <c r="DS1304" s="17"/>
      <c r="DT1304" s="17"/>
      <c r="DU1304" s="17"/>
      <c r="DV1304" s="17"/>
      <c r="DW1304" s="17"/>
      <c r="DX1304" s="17"/>
      <c r="DY1304" s="17"/>
      <c r="DZ1304" s="17"/>
      <c r="EA1304" s="17"/>
      <c r="EB1304" s="17"/>
      <c r="EC1304" s="17"/>
      <c r="ED1304" s="17"/>
      <c r="EE1304" s="17"/>
      <c r="EF1304" s="17"/>
    </row>
    <row r="1305" spans="2:136" ht="15">
      <c r="B1305" s="17"/>
      <c r="C1305" s="17"/>
      <c r="D1305" s="17"/>
      <c r="E1305" s="17"/>
      <c r="F1305" s="17"/>
      <c r="G1305" s="20"/>
      <c r="H1305" s="17"/>
      <c r="I1305" s="17"/>
      <c r="J1305" s="26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17"/>
      <c r="DJ1305" s="17"/>
      <c r="DK1305" s="17"/>
      <c r="DL1305" s="17"/>
      <c r="DM1305" s="17"/>
      <c r="DN1305" s="17"/>
      <c r="DO1305" s="17"/>
      <c r="DP1305" s="17"/>
      <c r="DQ1305" s="17"/>
      <c r="DR1305" s="17"/>
      <c r="DS1305" s="17"/>
      <c r="DT1305" s="17"/>
      <c r="DU1305" s="17"/>
      <c r="DV1305" s="17"/>
      <c r="DW1305" s="17"/>
      <c r="DX1305" s="17"/>
      <c r="DY1305" s="17"/>
      <c r="DZ1305" s="17"/>
      <c r="EA1305" s="17"/>
      <c r="EB1305" s="17"/>
      <c r="EC1305" s="17"/>
      <c r="ED1305" s="17"/>
      <c r="EE1305" s="17"/>
      <c r="EF1305" s="17"/>
    </row>
    <row r="1306" spans="2:136" ht="15">
      <c r="B1306" s="17"/>
      <c r="C1306" s="17"/>
      <c r="D1306" s="17"/>
      <c r="E1306" s="17"/>
      <c r="F1306" s="17"/>
      <c r="G1306" s="20"/>
      <c r="H1306" s="17"/>
      <c r="I1306" s="17"/>
      <c r="J1306" s="26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  <c r="ED1306" s="17"/>
      <c r="EE1306" s="17"/>
      <c r="EF1306" s="17"/>
    </row>
    <row r="1307" spans="2:136" ht="15">
      <c r="B1307" s="17"/>
      <c r="C1307" s="17"/>
      <c r="D1307" s="17"/>
      <c r="E1307" s="17"/>
      <c r="F1307" s="17"/>
      <c r="G1307" s="20"/>
      <c r="H1307" s="17"/>
      <c r="I1307" s="17"/>
      <c r="J1307" s="26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17"/>
      <c r="DJ1307" s="17"/>
      <c r="DK1307" s="17"/>
      <c r="DL1307" s="17"/>
      <c r="DM1307" s="17"/>
      <c r="DN1307" s="17"/>
      <c r="DO1307" s="17"/>
      <c r="DP1307" s="17"/>
      <c r="DQ1307" s="17"/>
      <c r="DR1307" s="17"/>
      <c r="DS1307" s="17"/>
      <c r="DT1307" s="17"/>
      <c r="DU1307" s="17"/>
      <c r="DV1307" s="17"/>
      <c r="DW1307" s="17"/>
      <c r="DX1307" s="17"/>
      <c r="DY1307" s="17"/>
      <c r="DZ1307" s="17"/>
      <c r="EA1307" s="17"/>
      <c r="EB1307" s="17"/>
      <c r="EC1307" s="17"/>
      <c r="ED1307" s="17"/>
      <c r="EE1307" s="17"/>
      <c r="EF1307" s="17"/>
    </row>
    <row r="1308" spans="2:136" ht="15">
      <c r="B1308" s="17"/>
      <c r="C1308" s="17"/>
      <c r="D1308" s="17"/>
      <c r="E1308" s="17"/>
      <c r="F1308" s="17"/>
      <c r="G1308" s="20"/>
      <c r="H1308" s="17"/>
      <c r="I1308" s="17"/>
      <c r="J1308" s="26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17"/>
      <c r="DJ1308" s="17"/>
      <c r="DK1308" s="17"/>
      <c r="DL1308" s="17"/>
      <c r="DM1308" s="17"/>
      <c r="DN1308" s="17"/>
      <c r="DO1308" s="17"/>
      <c r="DP1308" s="17"/>
      <c r="DQ1308" s="17"/>
      <c r="DR1308" s="17"/>
      <c r="DS1308" s="17"/>
      <c r="DT1308" s="17"/>
      <c r="DU1308" s="17"/>
      <c r="DV1308" s="17"/>
      <c r="DW1308" s="17"/>
      <c r="DX1308" s="17"/>
      <c r="DY1308" s="17"/>
      <c r="DZ1308" s="17"/>
      <c r="EA1308" s="17"/>
      <c r="EB1308" s="17"/>
      <c r="EC1308" s="17"/>
      <c r="ED1308" s="17"/>
      <c r="EE1308" s="17"/>
      <c r="EF1308" s="17"/>
    </row>
    <row r="1309" spans="2:136" ht="15">
      <c r="B1309" s="17"/>
      <c r="C1309" s="17"/>
      <c r="D1309" s="17"/>
      <c r="E1309" s="17"/>
      <c r="F1309" s="17"/>
      <c r="G1309" s="20"/>
      <c r="H1309" s="17"/>
      <c r="I1309" s="17"/>
      <c r="J1309" s="26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17"/>
      <c r="DJ1309" s="17"/>
      <c r="DK1309" s="17"/>
      <c r="DL1309" s="17"/>
      <c r="DM1309" s="17"/>
      <c r="DN1309" s="17"/>
      <c r="DO1309" s="17"/>
      <c r="DP1309" s="17"/>
      <c r="DQ1309" s="17"/>
      <c r="DR1309" s="17"/>
      <c r="DS1309" s="17"/>
      <c r="DT1309" s="17"/>
      <c r="DU1309" s="17"/>
      <c r="DV1309" s="17"/>
      <c r="DW1309" s="17"/>
      <c r="DX1309" s="17"/>
      <c r="DY1309" s="17"/>
      <c r="DZ1309" s="17"/>
      <c r="EA1309" s="17"/>
      <c r="EB1309" s="17"/>
      <c r="EC1309" s="17"/>
      <c r="ED1309" s="17"/>
      <c r="EE1309" s="17"/>
      <c r="EF1309" s="17"/>
    </row>
    <row r="1310" spans="2:136" ht="15">
      <c r="B1310" s="17"/>
      <c r="C1310" s="17"/>
      <c r="D1310" s="17"/>
      <c r="E1310" s="17"/>
      <c r="F1310" s="17"/>
      <c r="G1310" s="20"/>
      <c r="H1310" s="17"/>
      <c r="I1310" s="17"/>
      <c r="J1310" s="26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17"/>
      <c r="DJ1310" s="17"/>
      <c r="DK1310" s="17"/>
      <c r="DL1310" s="17"/>
      <c r="DM1310" s="17"/>
      <c r="DN1310" s="17"/>
      <c r="DO1310" s="17"/>
      <c r="DP1310" s="17"/>
      <c r="DQ1310" s="17"/>
      <c r="DR1310" s="17"/>
      <c r="DS1310" s="17"/>
      <c r="DT1310" s="17"/>
      <c r="DU1310" s="17"/>
      <c r="DV1310" s="17"/>
      <c r="DW1310" s="17"/>
      <c r="DX1310" s="17"/>
      <c r="DY1310" s="17"/>
      <c r="DZ1310" s="17"/>
      <c r="EA1310" s="17"/>
      <c r="EB1310" s="17"/>
      <c r="EC1310" s="17"/>
      <c r="ED1310" s="17"/>
      <c r="EE1310" s="17"/>
      <c r="EF1310" s="17"/>
    </row>
    <row r="1311" spans="2:136" ht="15">
      <c r="B1311" s="17"/>
      <c r="C1311" s="17"/>
      <c r="D1311" s="17"/>
      <c r="E1311" s="17"/>
      <c r="F1311" s="17"/>
      <c r="G1311" s="20"/>
      <c r="H1311" s="17"/>
      <c r="I1311" s="17"/>
      <c r="J1311" s="26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17"/>
      <c r="DJ1311" s="17"/>
      <c r="DK1311" s="17"/>
      <c r="DL1311" s="17"/>
      <c r="DM1311" s="17"/>
      <c r="DN1311" s="17"/>
      <c r="DO1311" s="17"/>
      <c r="DP1311" s="17"/>
      <c r="DQ1311" s="17"/>
      <c r="DR1311" s="17"/>
      <c r="DS1311" s="17"/>
      <c r="DT1311" s="17"/>
      <c r="DU1311" s="17"/>
      <c r="DV1311" s="17"/>
      <c r="DW1311" s="17"/>
      <c r="DX1311" s="17"/>
      <c r="DY1311" s="17"/>
      <c r="DZ1311" s="17"/>
      <c r="EA1311" s="17"/>
      <c r="EB1311" s="17"/>
      <c r="EC1311" s="17"/>
      <c r="ED1311" s="17"/>
      <c r="EE1311" s="17"/>
      <c r="EF1311" s="17"/>
    </row>
    <row r="1312" spans="2:136" ht="15">
      <c r="B1312" s="17"/>
      <c r="C1312" s="17"/>
      <c r="D1312" s="17"/>
      <c r="E1312" s="17"/>
      <c r="F1312" s="17"/>
      <c r="G1312" s="20"/>
      <c r="H1312" s="17"/>
      <c r="I1312" s="17"/>
      <c r="J1312" s="26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17"/>
      <c r="DJ1312" s="17"/>
      <c r="DK1312" s="17"/>
      <c r="DL1312" s="17"/>
      <c r="DM1312" s="17"/>
      <c r="DN1312" s="17"/>
      <c r="DO1312" s="17"/>
      <c r="DP1312" s="17"/>
      <c r="DQ1312" s="17"/>
      <c r="DR1312" s="17"/>
      <c r="DS1312" s="17"/>
      <c r="DT1312" s="17"/>
      <c r="DU1312" s="17"/>
      <c r="DV1312" s="17"/>
      <c r="DW1312" s="17"/>
      <c r="DX1312" s="17"/>
      <c r="DY1312" s="17"/>
      <c r="DZ1312" s="17"/>
      <c r="EA1312" s="17"/>
      <c r="EB1312" s="17"/>
      <c r="EC1312" s="17"/>
      <c r="ED1312" s="17"/>
      <c r="EE1312" s="17"/>
      <c r="EF1312" s="17"/>
    </row>
    <row r="1313" spans="2:136" ht="15">
      <c r="B1313" s="17"/>
      <c r="C1313" s="17"/>
      <c r="D1313" s="17"/>
      <c r="E1313" s="17"/>
      <c r="F1313" s="17"/>
      <c r="G1313" s="20"/>
      <c r="H1313" s="17"/>
      <c r="I1313" s="17"/>
      <c r="J1313" s="26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17"/>
      <c r="DJ1313" s="17"/>
      <c r="DK1313" s="17"/>
      <c r="DL1313" s="17"/>
      <c r="DM1313" s="17"/>
      <c r="DN1313" s="17"/>
      <c r="DO1313" s="17"/>
      <c r="DP1313" s="17"/>
      <c r="DQ1313" s="17"/>
      <c r="DR1313" s="17"/>
      <c r="DS1313" s="17"/>
      <c r="DT1313" s="17"/>
      <c r="DU1313" s="17"/>
      <c r="DV1313" s="17"/>
      <c r="DW1313" s="17"/>
      <c r="DX1313" s="17"/>
      <c r="DY1313" s="17"/>
      <c r="DZ1313" s="17"/>
      <c r="EA1313" s="17"/>
      <c r="EB1313" s="17"/>
      <c r="EC1313" s="17"/>
      <c r="ED1313" s="17"/>
      <c r="EE1313" s="17"/>
      <c r="EF1313" s="17"/>
    </row>
    <row r="1314" spans="2:136" ht="15">
      <c r="B1314" s="17"/>
      <c r="C1314" s="17"/>
      <c r="D1314" s="17"/>
      <c r="E1314" s="17"/>
      <c r="F1314" s="17"/>
      <c r="G1314" s="20"/>
      <c r="H1314" s="17"/>
      <c r="I1314" s="17"/>
      <c r="J1314" s="26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17"/>
      <c r="DJ1314" s="17"/>
      <c r="DK1314" s="17"/>
      <c r="DL1314" s="17"/>
      <c r="DM1314" s="17"/>
      <c r="DN1314" s="17"/>
      <c r="DO1314" s="17"/>
      <c r="DP1314" s="17"/>
      <c r="DQ1314" s="17"/>
      <c r="DR1314" s="17"/>
      <c r="DS1314" s="17"/>
      <c r="DT1314" s="17"/>
      <c r="DU1314" s="17"/>
      <c r="DV1314" s="17"/>
      <c r="DW1314" s="17"/>
      <c r="DX1314" s="17"/>
      <c r="DY1314" s="17"/>
      <c r="DZ1314" s="17"/>
      <c r="EA1314" s="17"/>
      <c r="EB1314" s="17"/>
      <c r="EC1314" s="17"/>
      <c r="ED1314" s="17"/>
      <c r="EE1314" s="17"/>
      <c r="EF1314" s="17"/>
    </row>
    <row r="1315" spans="2:136" ht="15">
      <c r="B1315" s="17"/>
      <c r="C1315" s="17"/>
      <c r="D1315" s="17"/>
      <c r="E1315" s="17"/>
      <c r="F1315" s="17"/>
      <c r="G1315" s="20"/>
      <c r="H1315" s="17"/>
      <c r="I1315" s="17"/>
      <c r="J1315" s="26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17"/>
      <c r="DJ1315" s="17"/>
      <c r="DK1315" s="17"/>
      <c r="DL1315" s="17"/>
      <c r="DM1315" s="17"/>
      <c r="DN1315" s="17"/>
      <c r="DO1315" s="17"/>
      <c r="DP1315" s="17"/>
      <c r="DQ1315" s="17"/>
      <c r="DR1315" s="17"/>
      <c r="DS1315" s="17"/>
      <c r="DT1315" s="17"/>
      <c r="DU1315" s="17"/>
      <c r="DV1315" s="17"/>
      <c r="DW1315" s="17"/>
      <c r="DX1315" s="17"/>
      <c r="DY1315" s="17"/>
      <c r="DZ1315" s="17"/>
      <c r="EA1315" s="17"/>
      <c r="EB1315" s="17"/>
      <c r="EC1315" s="17"/>
      <c r="ED1315" s="17"/>
      <c r="EE1315" s="17"/>
      <c r="EF1315" s="17"/>
    </row>
    <row r="1316" spans="2:136" ht="15">
      <c r="B1316" s="17"/>
      <c r="C1316" s="17"/>
      <c r="D1316" s="17"/>
      <c r="E1316" s="17"/>
      <c r="F1316" s="17"/>
      <c r="G1316" s="20"/>
      <c r="H1316" s="17"/>
      <c r="I1316" s="17"/>
      <c r="J1316" s="26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17"/>
      <c r="DJ1316" s="17"/>
      <c r="DK1316" s="17"/>
      <c r="DL1316" s="17"/>
      <c r="DM1316" s="17"/>
      <c r="DN1316" s="17"/>
      <c r="DO1316" s="17"/>
      <c r="DP1316" s="17"/>
      <c r="DQ1316" s="17"/>
      <c r="DR1316" s="17"/>
      <c r="DS1316" s="17"/>
      <c r="DT1316" s="17"/>
      <c r="DU1316" s="17"/>
      <c r="DV1316" s="17"/>
      <c r="DW1316" s="17"/>
      <c r="DX1316" s="17"/>
      <c r="DY1316" s="17"/>
      <c r="DZ1316" s="17"/>
      <c r="EA1316" s="17"/>
      <c r="EB1316" s="17"/>
      <c r="EC1316" s="17"/>
      <c r="ED1316" s="17"/>
      <c r="EE1316" s="17"/>
      <c r="EF1316" s="17"/>
    </row>
    <row r="1317" spans="2:136" ht="15">
      <c r="B1317" s="17"/>
      <c r="C1317" s="17"/>
      <c r="D1317" s="17"/>
      <c r="E1317" s="17"/>
      <c r="F1317" s="17"/>
      <c r="G1317" s="20"/>
      <c r="H1317" s="17"/>
      <c r="I1317" s="17"/>
      <c r="J1317" s="26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17"/>
      <c r="DJ1317" s="17"/>
      <c r="DK1317" s="17"/>
      <c r="DL1317" s="17"/>
      <c r="DM1317" s="17"/>
      <c r="DN1317" s="17"/>
      <c r="DO1317" s="17"/>
      <c r="DP1317" s="17"/>
      <c r="DQ1317" s="17"/>
      <c r="DR1317" s="17"/>
      <c r="DS1317" s="17"/>
      <c r="DT1317" s="17"/>
      <c r="DU1317" s="17"/>
      <c r="DV1317" s="17"/>
      <c r="DW1317" s="17"/>
      <c r="DX1317" s="17"/>
      <c r="DY1317" s="17"/>
      <c r="DZ1317" s="17"/>
      <c r="EA1317" s="17"/>
      <c r="EB1317" s="17"/>
      <c r="EC1317" s="17"/>
      <c r="ED1317" s="17"/>
      <c r="EE1317" s="17"/>
      <c r="EF1317" s="17"/>
    </row>
    <row r="1318" spans="2:136" ht="15">
      <c r="B1318" s="17"/>
      <c r="C1318" s="17"/>
      <c r="D1318" s="17"/>
      <c r="E1318" s="17"/>
      <c r="F1318" s="17"/>
      <c r="G1318" s="20"/>
      <c r="H1318" s="17"/>
      <c r="I1318" s="17"/>
      <c r="J1318" s="26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17"/>
      <c r="DJ1318" s="17"/>
      <c r="DK1318" s="17"/>
      <c r="DL1318" s="17"/>
      <c r="DM1318" s="17"/>
      <c r="DN1318" s="17"/>
      <c r="DO1318" s="17"/>
      <c r="DP1318" s="17"/>
      <c r="DQ1318" s="17"/>
      <c r="DR1318" s="17"/>
      <c r="DS1318" s="17"/>
      <c r="DT1318" s="17"/>
      <c r="DU1318" s="17"/>
      <c r="DV1318" s="17"/>
      <c r="DW1318" s="17"/>
      <c r="DX1318" s="17"/>
      <c r="DY1318" s="17"/>
      <c r="DZ1318" s="17"/>
      <c r="EA1318" s="17"/>
      <c r="EB1318" s="17"/>
      <c r="EC1318" s="17"/>
      <c r="ED1318" s="17"/>
      <c r="EE1318" s="17"/>
      <c r="EF1318" s="17"/>
    </row>
    <row r="1319" spans="2:136" ht="15">
      <c r="B1319" s="17"/>
      <c r="C1319" s="17"/>
      <c r="D1319" s="17"/>
      <c r="E1319" s="17"/>
      <c r="F1319" s="17"/>
      <c r="G1319" s="20"/>
      <c r="H1319" s="17"/>
      <c r="I1319" s="17"/>
      <c r="J1319" s="26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17"/>
      <c r="DJ1319" s="17"/>
      <c r="DK1319" s="17"/>
      <c r="DL1319" s="17"/>
      <c r="DM1319" s="17"/>
      <c r="DN1319" s="17"/>
      <c r="DO1319" s="17"/>
      <c r="DP1319" s="17"/>
      <c r="DQ1319" s="17"/>
      <c r="DR1319" s="17"/>
      <c r="DS1319" s="17"/>
      <c r="DT1319" s="17"/>
      <c r="DU1319" s="17"/>
      <c r="DV1319" s="17"/>
      <c r="DW1319" s="17"/>
      <c r="DX1319" s="17"/>
      <c r="DY1319" s="17"/>
      <c r="DZ1319" s="17"/>
      <c r="EA1319" s="17"/>
      <c r="EB1319" s="17"/>
      <c r="EC1319" s="17"/>
      <c r="ED1319" s="17"/>
      <c r="EE1319" s="17"/>
      <c r="EF1319" s="17"/>
    </row>
    <row r="1320" spans="2:136" ht="15">
      <c r="B1320" s="17"/>
      <c r="C1320" s="17"/>
      <c r="D1320" s="17"/>
      <c r="E1320" s="17"/>
      <c r="F1320" s="17"/>
      <c r="G1320" s="20"/>
      <c r="H1320" s="17"/>
      <c r="I1320" s="17"/>
      <c r="J1320" s="26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17"/>
      <c r="DJ1320" s="17"/>
      <c r="DK1320" s="17"/>
      <c r="DL1320" s="17"/>
      <c r="DM1320" s="17"/>
      <c r="DN1320" s="17"/>
      <c r="DO1320" s="17"/>
      <c r="DP1320" s="17"/>
      <c r="DQ1320" s="17"/>
      <c r="DR1320" s="17"/>
      <c r="DS1320" s="17"/>
      <c r="DT1320" s="17"/>
      <c r="DU1320" s="17"/>
      <c r="DV1320" s="17"/>
      <c r="DW1320" s="17"/>
      <c r="DX1320" s="17"/>
      <c r="DY1320" s="17"/>
      <c r="DZ1320" s="17"/>
      <c r="EA1320" s="17"/>
      <c r="EB1320" s="17"/>
      <c r="EC1320" s="17"/>
      <c r="ED1320" s="17"/>
      <c r="EE1320" s="17"/>
      <c r="EF1320" s="17"/>
    </row>
    <row r="1321" spans="2:136" ht="15">
      <c r="B1321" s="17"/>
      <c r="C1321" s="17"/>
      <c r="D1321" s="17"/>
      <c r="E1321" s="17"/>
      <c r="F1321" s="17"/>
      <c r="G1321" s="20"/>
      <c r="H1321" s="17"/>
      <c r="I1321" s="17"/>
      <c r="J1321" s="26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17"/>
      <c r="DJ1321" s="17"/>
      <c r="DK1321" s="17"/>
      <c r="DL1321" s="17"/>
      <c r="DM1321" s="17"/>
      <c r="DN1321" s="17"/>
      <c r="DO1321" s="17"/>
      <c r="DP1321" s="17"/>
      <c r="DQ1321" s="17"/>
      <c r="DR1321" s="17"/>
      <c r="DS1321" s="17"/>
      <c r="DT1321" s="17"/>
      <c r="DU1321" s="17"/>
      <c r="DV1321" s="17"/>
      <c r="DW1321" s="17"/>
      <c r="DX1321" s="17"/>
      <c r="DY1321" s="17"/>
      <c r="DZ1321" s="17"/>
      <c r="EA1321" s="17"/>
      <c r="EB1321" s="17"/>
      <c r="EC1321" s="17"/>
      <c r="ED1321" s="17"/>
      <c r="EE1321" s="17"/>
      <c r="EF1321" s="17"/>
    </row>
    <row r="1322" spans="2:136" ht="15">
      <c r="B1322" s="17"/>
      <c r="C1322" s="17"/>
      <c r="D1322" s="17"/>
      <c r="E1322" s="17"/>
      <c r="F1322" s="17"/>
      <c r="G1322" s="20"/>
      <c r="H1322" s="17"/>
      <c r="I1322" s="17"/>
      <c r="J1322" s="26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17"/>
      <c r="DJ1322" s="17"/>
      <c r="DK1322" s="17"/>
      <c r="DL1322" s="17"/>
      <c r="DM1322" s="17"/>
      <c r="DN1322" s="17"/>
      <c r="DO1322" s="17"/>
      <c r="DP1322" s="17"/>
      <c r="DQ1322" s="17"/>
      <c r="DR1322" s="17"/>
      <c r="DS1322" s="17"/>
      <c r="DT1322" s="17"/>
      <c r="DU1322" s="17"/>
      <c r="DV1322" s="17"/>
      <c r="DW1322" s="17"/>
      <c r="DX1322" s="17"/>
      <c r="DY1322" s="17"/>
      <c r="DZ1322" s="17"/>
      <c r="EA1322" s="17"/>
      <c r="EB1322" s="17"/>
      <c r="EC1322" s="17"/>
      <c r="ED1322" s="17"/>
      <c r="EE1322" s="17"/>
      <c r="EF1322" s="17"/>
    </row>
    <row r="1323" spans="2:136" ht="15">
      <c r="B1323" s="17"/>
      <c r="C1323" s="17"/>
      <c r="D1323" s="17"/>
      <c r="E1323" s="17"/>
      <c r="F1323" s="17"/>
      <c r="G1323" s="20"/>
      <c r="H1323" s="17"/>
      <c r="I1323" s="17"/>
      <c r="J1323" s="26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17"/>
      <c r="DJ1323" s="17"/>
      <c r="DK1323" s="17"/>
      <c r="DL1323" s="17"/>
      <c r="DM1323" s="17"/>
      <c r="DN1323" s="17"/>
      <c r="DO1323" s="17"/>
      <c r="DP1323" s="17"/>
      <c r="DQ1323" s="17"/>
      <c r="DR1323" s="17"/>
      <c r="DS1323" s="17"/>
      <c r="DT1323" s="17"/>
      <c r="DU1323" s="17"/>
      <c r="DV1323" s="17"/>
      <c r="DW1323" s="17"/>
      <c r="DX1323" s="17"/>
      <c r="DY1323" s="17"/>
      <c r="DZ1323" s="17"/>
      <c r="EA1323" s="17"/>
      <c r="EB1323" s="17"/>
      <c r="EC1323" s="17"/>
      <c r="ED1323" s="17"/>
      <c r="EE1323" s="17"/>
      <c r="EF1323" s="17"/>
    </row>
    <row r="1324" spans="2:136" ht="15">
      <c r="B1324" s="17"/>
      <c r="C1324" s="17"/>
      <c r="D1324" s="17"/>
      <c r="E1324" s="17"/>
      <c r="F1324" s="17"/>
      <c r="G1324" s="20"/>
      <c r="H1324" s="17"/>
      <c r="I1324" s="17"/>
      <c r="J1324" s="26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17"/>
      <c r="DJ1324" s="17"/>
      <c r="DK1324" s="17"/>
      <c r="DL1324" s="17"/>
      <c r="DM1324" s="17"/>
      <c r="DN1324" s="17"/>
      <c r="DO1324" s="17"/>
      <c r="DP1324" s="17"/>
      <c r="DQ1324" s="17"/>
      <c r="DR1324" s="17"/>
      <c r="DS1324" s="17"/>
      <c r="DT1324" s="17"/>
      <c r="DU1324" s="17"/>
      <c r="DV1324" s="17"/>
      <c r="DW1324" s="17"/>
      <c r="DX1324" s="17"/>
      <c r="DY1324" s="17"/>
      <c r="DZ1324" s="17"/>
      <c r="EA1324" s="17"/>
      <c r="EB1324" s="17"/>
      <c r="EC1324" s="17"/>
      <c r="ED1324" s="17"/>
      <c r="EE1324" s="17"/>
      <c r="EF1324" s="17"/>
    </row>
    <row r="1325" spans="2:136" ht="15">
      <c r="B1325" s="17"/>
      <c r="C1325" s="17"/>
      <c r="D1325" s="17"/>
      <c r="E1325" s="17"/>
      <c r="F1325" s="17"/>
      <c r="G1325" s="20"/>
      <c r="H1325" s="17"/>
      <c r="I1325" s="17"/>
      <c r="J1325" s="26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17"/>
      <c r="DJ1325" s="17"/>
      <c r="DK1325" s="17"/>
      <c r="DL1325" s="17"/>
      <c r="DM1325" s="17"/>
      <c r="DN1325" s="17"/>
      <c r="DO1325" s="17"/>
      <c r="DP1325" s="17"/>
      <c r="DQ1325" s="17"/>
      <c r="DR1325" s="17"/>
      <c r="DS1325" s="17"/>
      <c r="DT1325" s="17"/>
      <c r="DU1325" s="17"/>
      <c r="DV1325" s="17"/>
      <c r="DW1325" s="17"/>
      <c r="DX1325" s="17"/>
      <c r="DY1325" s="17"/>
      <c r="DZ1325" s="17"/>
      <c r="EA1325" s="17"/>
      <c r="EB1325" s="17"/>
      <c r="EC1325" s="17"/>
      <c r="ED1325" s="17"/>
      <c r="EE1325" s="17"/>
      <c r="EF1325" s="17"/>
    </row>
    <row r="1326" spans="2:136" ht="15">
      <c r="B1326" s="17"/>
      <c r="C1326" s="17"/>
      <c r="D1326" s="17"/>
      <c r="E1326" s="17"/>
      <c r="F1326" s="17"/>
      <c r="G1326" s="20"/>
      <c r="H1326" s="17"/>
      <c r="I1326" s="17"/>
      <c r="J1326" s="26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  <c r="ED1326" s="17"/>
      <c r="EE1326" s="17"/>
      <c r="EF1326" s="17"/>
    </row>
    <row r="1327" spans="2:136" ht="15">
      <c r="B1327" s="17"/>
      <c r="C1327" s="17"/>
      <c r="D1327" s="17"/>
      <c r="E1327" s="17"/>
      <c r="F1327" s="17"/>
      <c r="G1327" s="20"/>
      <c r="H1327" s="17"/>
      <c r="I1327" s="17"/>
      <c r="J1327" s="26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17"/>
      <c r="DJ1327" s="17"/>
      <c r="DK1327" s="17"/>
      <c r="DL1327" s="17"/>
      <c r="DM1327" s="17"/>
      <c r="DN1327" s="17"/>
      <c r="DO1327" s="17"/>
      <c r="DP1327" s="17"/>
      <c r="DQ1327" s="17"/>
      <c r="DR1327" s="17"/>
      <c r="DS1327" s="17"/>
      <c r="DT1327" s="17"/>
      <c r="DU1327" s="17"/>
      <c r="DV1327" s="17"/>
      <c r="DW1327" s="17"/>
      <c r="DX1327" s="17"/>
      <c r="DY1327" s="17"/>
      <c r="DZ1327" s="17"/>
      <c r="EA1327" s="17"/>
      <c r="EB1327" s="17"/>
      <c r="EC1327" s="17"/>
      <c r="ED1327" s="17"/>
      <c r="EE1327" s="17"/>
      <c r="EF1327" s="17"/>
    </row>
    <row r="1328" spans="2:136" ht="15">
      <c r="B1328" s="17"/>
      <c r="C1328" s="17"/>
      <c r="D1328" s="17"/>
      <c r="E1328" s="17"/>
      <c r="F1328" s="17"/>
      <c r="G1328" s="20"/>
      <c r="H1328" s="17"/>
      <c r="I1328" s="17"/>
      <c r="J1328" s="26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17"/>
      <c r="DJ1328" s="17"/>
      <c r="DK1328" s="17"/>
      <c r="DL1328" s="17"/>
      <c r="DM1328" s="17"/>
      <c r="DN1328" s="17"/>
      <c r="DO1328" s="17"/>
      <c r="DP1328" s="17"/>
      <c r="DQ1328" s="17"/>
      <c r="DR1328" s="17"/>
      <c r="DS1328" s="17"/>
      <c r="DT1328" s="17"/>
      <c r="DU1328" s="17"/>
      <c r="DV1328" s="17"/>
      <c r="DW1328" s="17"/>
      <c r="DX1328" s="17"/>
      <c r="DY1328" s="17"/>
      <c r="DZ1328" s="17"/>
      <c r="EA1328" s="17"/>
      <c r="EB1328" s="17"/>
      <c r="EC1328" s="17"/>
      <c r="ED1328" s="17"/>
      <c r="EE1328" s="17"/>
      <c r="EF1328" s="17"/>
    </row>
    <row r="1329" spans="2:136" ht="15">
      <c r="B1329" s="17"/>
      <c r="C1329" s="17"/>
      <c r="D1329" s="17"/>
      <c r="E1329" s="17"/>
      <c r="F1329" s="17"/>
      <c r="G1329" s="20"/>
      <c r="H1329" s="17"/>
      <c r="I1329" s="17"/>
      <c r="J1329" s="26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17"/>
      <c r="DJ1329" s="17"/>
      <c r="DK1329" s="17"/>
      <c r="DL1329" s="17"/>
      <c r="DM1329" s="17"/>
      <c r="DN1329" s="17"/>
      <c r="DO1329" s="17"/>
      <c r="DP1329" s="17"/>
      <c r="DQ1329" s="17"/>
      <c r="DR1329" s="17"/>
      <c r="DS1329" s="17"/>
      <c r="DT1329" s="17"/>
      <c r="DU1329" s="17"/>
      <c r="DV1329" s="17"/>
      <c r="DW1329" s="17"/>
      <c r="DX1329" s="17"/>
      <c r="DY1329" s="17"/>
      <c r="DZ1329" s="17"/>
      <c r="EA1329" s="17"/>
      <c r="EB1329" s="17"/>
      <c r="EC1329" s="17"/>
      <c r="ED1329" s="17"/>
      <c r="EE1329" s="17"/>
      <c r="EF1329" s="17"/>
    </row>
    <row r="1330" spans="2:136" ht="15">
      <c r="B1330" s="17"/>
      <c r="C1330" s="17"/>
      <c r="D1330" s="17"/>
      <c r="E1330" s="17"/>
      <c r="F1330" s="17"/>
      <c r="G1330" s="20"/>
      <c r="H1330" s="17"/>
      <c r="I1330" s="17"/>
      <c r="J1330" s="26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17"/>
      <c r="DJ1330" s="17"/>
      <c r="DK1330" s="17"/>
      <c r="DL1330" s="17"/>
      <c r="DM1330" s="17"/>
      <c r="DN1330" s="17"/>
      <c r="DO1330" s="17"/>
      <c r="DP1330" s="17"/>
      <c r="DQ1330" s="17"/>
      <c r="DR1330" s="17"/>
      <c r="DS1330" s="17"/>
      <c r="DT1330" s="17"/>
      <c r="DU1330" s="17"/>
      <c r="DV1330" s="17"/>
      <c r="DW1330" s="17"/>
      <c r="DX1330" s="17"/>
      <c r="DY1330" s="17"/>
      <c r="DZ1330" s="17"/>
      <c r="EA1330" s="17"/>
      <c r="EB1330" s="17"/>
      <c r="EC1330" s="17"/>
      <c r="ED1330" s="17"/>
      <c r="EE1330" s="17"/>
      <c r="EF1330" s="17"/>
    </row>
    <row r="1331" spans="2:136" ht="15">
      <c r="B1331" s="17"/>
      <c r="C1331" s="17"/>
      <c r="D1331" s="17"/>
      <c r="E1331" s="17"/>
      <c r="F1331" s="17"/>
      <c r="G1331" s="20"/>
      <c r="H1331" s="17"/>
      <c r="I1331" s="17"/>
      <c r="J1331" s="26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17"/>
      <c r="DJ1331" s="17"/>
      <c r="DK1331" s="17"/>
      <c r="DL1331" s="17"/>
      <c r="DM1331" s="17"/>
      <c r="DN1331" s="17"/>
      <c r="DO1331" s="17"/>
      <c r="DP1331" s="17"/>
      <c r="DQ1331" s="17"/>
      <c r="DR1331" s="17"/>
      <c r="DS1331" s="17"/>
      <c r="DT1331" s="17"/>
      <c r="DU1331" s="17"/>
      <c r="DV1331" s="17"/>
      <c r="DW1331" s="17"/>
      <c r="DX1331" s="17"/>
      <c r="DY1331" s="17"/>
      <c r="DZ1331" s="17"/>
      <c r="EA1331" s="17"/>
      <c r="EB1331" s="17"/>
      <c r="EC1331" s="17"/>
      <c r="ED1331" s="17"/>
      <c r="EE1331" s="17"/>
      <c r="EF1331" s="17"/>
    </row>
    <row r="1332" spans="2:136" ht="15">
      <c r="B1332" s="17"/>
      <c r="C1332" s="17"/>
      <c r="D1332" s="17"/>
      <c r="E1332" s="17"/>
      <c r="F1332" s="17"/>
      <c r="G1332" s="20"/>
      <c r="H1332" s="17"/>
      <c r="I1332" s="17"/>
      <c r="J1332" s="26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17"/>
      <c r="DJ1332" s="17"/>
      <c r="DK1332" s="17"/>
      <c r="DL1332" s="17"/>
      <c r="DM1332" s="17"/>
      <c r="DN1332" s="17"/>
      <c r="DO1332" s="17"/>
      <c r="DP1332" s="17"/>
      <c r="DQ1332" s="17"/>
      <c r="DR1332" s="17"/>
      <c r="DS1332" s="17"/>
      <c r="DT1332" s="17"/>
      <c r="DU1332" s="17"/>
      <c r="DV1332" s="17"/>
      <c r="DW1332" s="17"/>
      <c r="DX1332" s="17"/>
      <c r="DY1332" s="17"/>
      <c r="DZ1332" s="17"/>
      <c r="EA1332" s="17"/>
      <c r="EB1332" s="17"/>
      <c r="EC1332" s="17"/>
      <c r="ED1332" s="17"/>
      <c r="EE1332" s="17"/>
      <c r="EF1332" s="17"/>
    </row>
    <row r="1333" spans="2:136" ht="15">
      <c r="B1333" s="17"/>
      <c r="C1333" s="17"/>
      <c r="D1333" s="17"/>
      <c r="E1333" s="17"/>
      <c r="F1333" s="17"/>
      <c r="G1333" s="20"/>
      <c r="H1333" s="17"/>
      <c r="I1333" s="17"/>
      <c r="J1333" s="26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17"/>
      <c r="DJ1333" s="17"/>
      <c r="DK1333" s="17"/>
      <c r="DL1333" s="17"/>
      <c r="DM1333" s="17"/>
      <c r="DN1333" s="17"/>
      <c r="DO1333" s="17"/>
      <c r="DP1333" s="17"/>
      <c r="DQ1333" s="17"/>
      <c r="DR1333" s="17"/>
      <c r="DS1333" s="17"/>
      <c r="DT1333" s="17"/>
      <c r="DU1333" s="17"/>
      <c r="DV1333" s="17"/>
      <c r="DW1333" s="17"/>
      <c r="DX1333" s="17"/>
      <c r="DY1333" s="17"/>
      <c r="DZ1333" s="17"/>
      <c r="EA1333" s="17"/>
      <c r="EB1333" s="17"/>
      <c r="EC1333" s="17"/>
      <c r="ED1333" s="17"/>
      <c r="EE1333" s="17"/>
      <c r="EF1333" s="17"/>
    </row>
    <row r="1334" spans="2:136" ht="15">
      <c r="B1334" s="17"/>
      <c r="C1334" s="17"/>
      <c r="D1334" s="17"/>
      <c r="E1334" s="17"/>
      <c r="F1334" s="17"/>
      <c r="G1334" s="20"/>
      <c r="H1334" s="17"/>
      <c r="I1334" s="17"/>
      <c r="J1334" s="26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17"/>
      <c r="DJ1334" s="17"/>
      <c r="DK1334" s="17"/>
      <c r="DL1334" s="17"/>
      <c r="DM1334" s="17"/>
      <c r="DN1334" s="17"/>
      <c r="DO1334" s="17"/>
      <c r="DP1334" s="17"/>
      <c r="DQ1334" s="17"/>
      <c r="DR1334" s="17"/>
      <c r="DS1334" s="17"/>
      <c r="DT1334" s="17"/>
      <c r="DU1334" s="17"/>
      <c r="DV1334" s="17"/>
      <c r="DW1334" s="17"/>
      <c r="DX1334" s="17"/>
      <c r="DY1334" s="17"/>
      <c r="DZ1334" s="17"/>
      <c r="EA1334" s="17"/>
      <c r="EB1334" s="17"/>
      <c r="EC1334" s="17"/>
      <c r="ED1334" s="17"/>
      <c r="EE1334" s="17"/>
      <c r="EF1334" s="17"/>
    </row>
    <row r="1335" spans="2:136" ht="15">
      <c r="B1335" s="17"/>
      <c r="C1335" s="17"/>
      <c r="D1335" s="17"/>
      <c r="E1335" s="17"/>
      <c r="F1335" s="17"/>
      <c r="G1335" s="20"/>
      <c r="H1335" s="17"/>
      <c r="I1335" s="17"/>
      <c r="J1335" s="26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17"/>
      <c r="DJ1335" s="17"/>
      <c r="DK1335" s="17"/>
      <c r="DL1335" s="17"/>
      <c r="DM1335" s="17"/>
      <c r="DN1335" s="17"/>
      <c r="DO1335" s="17"/>
      <c r="DP1335" s="17"/>
      <c r="DQ1335" s="17"/>
      <c r="DR1335" s="17"/>
      <c r="DS1335" s="17"/>
      <c r="DT1335" s="17"/>
      <c r="DU1335" s="17"/>
      <c r="DV1335" s="17"/>
      <c r="DW1335" s="17"/>
      <c r="DX1335" s="17"/>
      <c r="DY1335" s="17"/>
      <c r="DZ1335" s="17"/>
      <c r="EA1335" s="17"/>
      <c r="EB1335" s="17"/>
      <c r="EC1335" s="17"/>
      <c r="ED1335" s="17"/>
      <c r="EE1335" s="17"/>
      <c r="EF1335" s="17"/>
    </row>
    <row r="1336" spans="2:136" ht="15">
      <c r="B1336" s="17"/>
      <c r="C1336" s="17"/>
      <c r="D1336" s="17"/>
      <c r="E1336" s="17"/>
      <c r="F1336" s="17"/>
      <c r="G1336" s="20"/>
      <c r="H1336" s="17"/>
      <c r="I1336" s="17"/>
      <c r="J1336" s="26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17"/>
      <c r="DJ1336" s="17"/>
      <c r="DK1336" s="17"/>
      <c r="DL1336" s="17"/>
      <c r="DM1336" s="17"/>
      <c r="DN1336" s="17"/>
      <c r="DO1336" s="17"/>
      <c r="DP1336" s="17"/>
      <c r="DQ1336" s="17"/>
      <c r="DR1336" s="17"/>
      <c r="DS1336" s="17"/>
      <c r="DT1336" s="17"/>
      <c r="DU1336" s="17"/>
      <c r="DV1336" s="17"/>
      <c r="DW1336" s="17"/>
      <c r="DX1336" s="17"/>
      <c r="DY1336" s="17"/>
      <c r="DZ1336" s="17"/>
      <c r="EA1336" s="17"/>
      <c r="EB1336" s="17"/>
      <c r="EC1336" s="17"/>
      <c r="ED1336" s="17"/>
      <c r="EE1336" s="17"/>
      <c r="EF1336" s="17"/>
    </row>
    <row r="1337" spans="2:136" ht="15">
      <c r="B1337" s="17"/>
      <c r="C1337" s="17"/>
      <c r="D1337" s="17"/>
      <c r="E1337" s="17"/>
      <c r="F1337" s="17"/>
      <c r="G1337" s="20"/>
      <c r="H1337" s="17"/>
      <c r="I1337" s="17"/>
      <c r="J1337" s="26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17"/>
      <c r="DJ1337" s="17"/>
      <c r="DK1337" s="17"/>
      <c r="DL1337" s="17"/>
      <c r="DM1337" s="17"/>
      <c r="DN1337" s="17"/>
      <c r="DO1337" s="17"/>
      <c r="DP1337" s="17"/>
      <c r="DQ1337" s="17"/>
      <c r="DR1337" s="17"/>
      <c r="DS1337" s="17"/>
      <c r="DT1337" s="17"/>
      <c r="DU1337" s="17"/>
      <c r="DV1337" s="17"/>
      <c r="DW1337" s="17"/>
      <c r="DX1337" s="17"/>
      <c r="DY1337" s="17"/>
      <c r="DZ1337" s="17"/>
      <c r="EA1337" s="17"/>
      <c r="EB1337" s="17"/>
      <c r="EC1337" s="17"/>
      <c r="ED1337" s="17"/>
      <c r="EE1337" s="17"/>
      <c r="EF1337" s="17"/>
    </row>
    <row r="1338" spans="2:136" ht="15">
      <c r="B1338" s="17"/>
      <c r="C1338" s="17"/>
      <c r="D1338" s="17"/>
      <c r="E1338" s="17"/>
      <c r="F1338" s="17"/>
      <c r="G1338" s="20"/>
      <c r="H1338" s="17"/>
      <c r="I1338" s="17"/>
      <c r="J1338" s="26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17"/>
      <c r="DJ1338" s="17"/>
      <c r="DK1338" s="17"/>
      <c r="DL1338" s="17"/>
      <c r="DM1338" s="17"/>
      <c r="DN1338" s="17"/>
      <c r="DO1338" s="17"/>
      <c r="DP1338" s="17"/>
      <c r="DQ1338" s="17"/>
      <c r="DR1338" s="17"/>
      <c r="DS1338" s="17"/>
      <c r="DT1338" s="17"/>
      <c r="DU1338" s="17"/>
      <c r="DV1338" s="17"/>
      <c r="DW1338" s="17"/>
      <c r="DX1338" s="17"/>
      <c r="DY1338" s="17"/>
      <c r="DZ1338" s="17"/>
      <c r="EA1338" s="17"/>
      <c r="EB1338" s="17"/>
      <c r="EC1338" s="17"/>
      <c r="ED1338" s="17"/>
      <c r="EE1338" s="17"/>
      <c r="EF1338" s="17"/>
    </row>
    <row r="1339" spans="2:136" ht="15">
      <c r="B1339" s="17"/>
      <c r="C1339" s="17"/>
      <c r="D1339" s="17"/>
      <c r="E1339" s="17"/>
      <c r="F1339" s="17"/>
      <c r="G1339" s="20"/>
      <c r="H1339" s="17"/>
      <c r="I1339" s="17"/>
      <c r="J1339" s="26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17"/>
      <c r="DJ1339" s="17"/>
      <c r="DK1339" s="17"/>
      <c r="DL1339" s="17"/>
      <c r="DM1339" s="17"/>
      <c r="DN1339" s="17"/>
      <c r="DO1339" s="17"/>
      <c r="DP1339" s="17"/>
      <c r="DQ1339" s="17"/>
      <c r="DR1339" s="17"/>
      <c r="DS1339" s="17"/>
      <c r="DT1339" s="17"/>
      <c r="DU1339" s="17"/>
      <c r="DV1339" s="17"/>
      <c r="DW1339" s="17"/>
      <c r="DX1339" s="17"/>
      <c r="DY1339" s="17"/>
      <c r="DZ1339" s="17"/>
      <c r="EA1339" s="17"/>
      <c r="EB1339" s="17"/>
      <c r="EC1339" s="17"/>
      <c r="ED1339" s="17"/>
      <c r="EE1339" s="17"/>
      <c r="EF1339" s="17"/>
    </row>
    <row r="1340" spans="2:136" ht="15">
      <c r="B1340" s="17"/>
      <c r="C1340" s="17"/>
      <c r="D1340" s="17"/>
      <c r="E1340" s="17"/>
      <c r="F1340" s="17"/>
      <c r="G1340" s="20"/>
      <c r="H1340" s="17"/>
      <c r="I1340" s="17"/>
      <c r="J1340" s="26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17"/>
      <c r="DJ1340" s="17"/>
      <c r="DK1340" s="17"/>
      <c r="DL1340" s="17"/>
      <c r="DM1340" s="17"/>
      <c r="DN1340" s="17"/>
      <c r="DO1340" s="17"/>
      <c r="DP1340" s="17"/>
      <c r="DQ1340" s="17"/>
      <c r="DR1340" s="17"/>
      <c r="DS1340" s="17"/>
      <c r="DT1340" s="17"/>
      <c r="DU1340" s="17"/>
      <c r="DV1340" s="17"/>
      <c r="DW1340" s="17"/>
      <c r="DX1340" s="17"/>
      <c r="DY1340" s="17"/>
      <c r="DZ1340" s="17"/>
      <c r="EA1340" s="17"/>
      <c r="EB1340" s="17"/>
      <c r="EC1340" s="17"/>
      <c r="ED1340" s="17"/>
      <c r="EE1340" s="17"/>
      <c r="EF1340" s="17"/>
    </row>
    <row r="1341" spans="2:136" ht="15">
      <c r="B1341" s="17"/>
      <c r="C1341" s="17"/>
      <c r="D1341" s="17"/>
      <c r="E1341" s="17"/>
      <c r="F1341" s="17"/>
      <c r="G1341" s="20"/>
      <c r="H1341" s="17"/>
      <c r="I1341" s="17"/>
      <c r="J1341" s="26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17"/>
      <c r="DJ1341" s="17"/>
      <c r="DK1341" s="17"/>
      <c r="DL1341" s="17"/>
      <c r="DM1341" s="17"/>
      <c r="DN1341" s="17"/>
      <c r="DO1341" s="17"/>
      <c r="DP1341" s="17"/>
      <c r="DQ1341" s="17"/>
      <c r="DR1341" s="17"/>
      <c r="DS1341" s="17"/>
      <c r="DT1341" s="17"/>
      <c r="DU1341" s="17"/>
      <c r="DV1341" s="17"/>
      <c r="DW1341" s="17"/>
      <c r="DX1341" s="17"/>
      <c r="DY1341" s="17"/>
      <c r="DZ1341" s="17"/>
      <c r="EA1341" s="17"/>
      <c r="EB1341" s="17"/>
      <c r="EC1341" s="17"/>
      <c r="ED1341" s="17"/>
      <c r="EE1341" s="17"/>
      <c r="EF1341" s="17"/>
    </row>
    <row r="1342" spans="2:136" ht="15">
      <c r="B1342" s="17"/>
      <c r="C1342" s="17"/>
      <c r="D1342" s="17"/>
      <c r="E1342" s="17"/>
      <c r="F1342" s="17"/>
      <c r="G1342" s="20"/>
      <c r="H1342" s="17"/>
      <c r="I1342" s="17"/>
      <c r="J1342" s="26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17"/>
      <c r="DJ1342" s="17"/>
      <c r="DK1342" s="17"/>
      <c r="DL1342" s="17"/>
      <c r="DM1342" s="17"/>
      <c r="DN1342" s="17"/>
      <c r="DO1342" s="17"/>
      <c r="DP1342" s="17"/>
      <c r="DQ1342" s="17"/>
      <c r="DR1342" s="17"/>
      <c r="DS1342" s="17"/>
      <c r="DT1342" s="17"/>
      <c r="DU1342" s="17"/>
      <c r="DV1342" s="17"/>
      <c r="DW1342" s="17"/>
      <c r="DX1342" s="17"/>
      <c r="DY1342" s="17"/>
      <c r="DZ1342" s="17"/>
      <c r="EA1342" s="17"/>
      <c r="EB1342" s="17"/>
      <c r="EC1342" s="17"/>
      <c r="ED1342" s="17"/>
      <c r="EE1342" s="17"/>
      <c r="EF1342" s="17"/>
    </row>
    <row r="1343" spans="2:136" ht="15">
      <c r="B1343" s="17"/>
      <c r="C1343" s="17"/>
      <c r="D1343" s="17"/>
      <c r="E1343" s="17"/>
      <c r="F1343" s="17"/>
      <c r="G1343" s="20"/>
      <c r="H1343" s="17"/>
      <c r="I1343" s="17"/>
      <c r="J1343" s="26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  <c r="ED1343" s="17"/>
      <c r="EE1343" s="17"/>
      <c r="EF1343" s="17"/>
    </row>
    <row r="1344" spans="2:136" ht="15">
      <c r="B1344" s="17"/>
      <c r="C1344" s="17"/>
      <c r="D1344" s="17"/>
      <c r="E1344" s="17"/>
      <c r="F1344" s="17"/>
      <c r="G1344" s="20"/>
      <c r="H1344" s="17"/>
      <c r="I1344" s="17"/>
      <c r="J1344" s="26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17"/>
      <c r="DJ1344" s="17"/>
      <c r="DK1344" s="17"/>
      <c r="DL1344" s="17"/>
      <c r="DM1344" s="17"/>
      <c r="DN1344" s="17"/>
      <c r="DO1344" s="17"/>
      <c r="DP1344" s="17"/>
      <c r="DQ1344" s="17"/>
      <c r="DR1344" s="17"/>
      <c r="DS1344" s="17"/>
      <c r="DT1344" s="17"/>
      <c r="DU1344" s="17"/>
      <c r="DV1344" s="17"/>
      <c r="DW1344" s="17"/>
      <c r="DX1344" s="17"/>
      <c r="DY1344" s="17"/>
      <c r="DZ1344" s="17"/>
      <c r="EA1344" s="17"/>
      <c r="EB1344" s="17"/>
      <c r="EC1344" s="17"/>
      <c r="ED1344" s="17"/>
      <c r="EE1344" s="17"/>
      <c r="EF1344" s="17"/>
    </row>
    <row r="1345" spans="2:136" ht="15">
      <c r="B1345" s="17"/>
      <c r="C1345" s="17"/>
      <c r="D1345" s="17"/>
      <c r="E1345" s="17"/>
      <c r="F1345" s="17"/>
      <c r="G1345" s="20"/>
      <c r="H1345" s="17"/>
      <c r="I1345" s="17"/>
      <c r="J1345" s="26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17"/>
      <c r="DJ1345" s="17"/>
      <c r="DK1345" s="17"/>
      <c r="DL1345" s="17"/>
      <c r="DM1345" s="17"/>
      <c r="DN1345" s="17"/>
      <c r="DO1345" s="17"/>
      <c r="DP1345" s="17"/>
      <c r="DQ1345" s="17"/>
      <c r="DR1345" s="17"/>
      <c r="DS1345" s="17"/>
      <c r="DT1345" s="17"/>
      <c r="DU1345" s="17"/>
      <c r="DV1345" s="17"/>
      <c r="DW1345" s="17"/>
      <c r="DX1345" s="17"/>
      <c r="DY1345" s="17"/>
      <c r="DZ1345" s="17"/>
      <c r="EA1345" s="17"/>
      <c r="EB1345" s="17"/>
      <c r="EC1345" s="17"/>
      <c r="ED1345" s="17"/>
      <c r="EE1345" s="17"/>
      <c r="EF1345" s="17"/>
    </row>
    <row r="1346" spans="2:136" ht="15">
      <c r="B1346" s="17"/>
      <c r="C1346" s="17"/>
      <c r="D1346" s="17"/>
      <c r="E1346" s="17"/>
      <c r="F1346" s="17"/>
      <c r="G1346" s="20"/>
      <c r="H1346" s="17"/>
      <c r="I1346" s="17"/>
      <c r="J1346" s="26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17"/>
      <c r="DJ1346" s="17"/>
      <c r="DK1346" s="17"/>
      <c r="DL1346" s="17"/>
      <c r="DM1346" s="17"/>
      <c r="DN1346" s="17"/>
      <c r="DO1346" s="17"/>
      <c r="DP1346" s="17"/>
      <c r="DQ1346" s="17"/>
      <c r="DR1346" s="17"/>
      <c r="DS1346" s="17"/>
      <c r="DT1346" s="17"/>
      <c r="DU1346" s="17"/>
      <c r="DV1346" s="17"/>
      <c r="DW1346" s="17"/>
      <c r="DX1346" s="17"/>
      <c r="DY1346" s="17"/>
      <c r="DZ1346" s="17"/>
      <c r="EA1346" s="17"/>
      <c r="EB1346" s="17"/>
      <c r="EC1346" s="17"/>
      <c r="ED1346" s="17"/>
      <c r="EE1346" s="17"/>
      <c r="EF1346" s="17"/>
    </row>
    <row r="1347" spans="2:136" ht="15">
      <c r="B1347" s="17"/>
      <c r="C1347" s="17"/>
      <c r="D1347" s="17"/>
      <c r="E1347" s="17"/>
      <c r="F1347" s="17"/>
      <c r="G1347" s="20"/>
      <c r="H1347" s="17"/>
      <c r="I1347" s="17"/>
      <c r="J1347" s="26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17"/>
      <c r="DJ1347" s="17"/>
      <c r="DK1347" s="17"/>
      <c r="DL1347" s="17"/>
      <c r="DM1347" s="17"/>
      <c r="DN1347" s="17"/>
      <c r="DO1347" s="17"/>
      <c r="DP1347" s="17"/>
      <c r="DQ1347" s="17"/>
      <c r="DR1347" s="17"/>
      <c r="DS1347" s="17"/>
      <c r="DT1347" s="17"/>
      <c r="DU1347" s="17"/>
      <c r="DV1347" s="17"/>
      <c r="DW1347" s="17"/>
      <c r="DX1347" s="17"/>
      <c r="DY1347" s="17"/>
      <c r="DZ1347" s="17"/>
      <c r="EA1347" s="17"/>
      <c r="EB1347" s="17"/>
      <c r="EC1347" s="17"/>
      <c r="ED1347" s="17"/>
      <c r="EE1347" s="17"/>
      <c r="EF1347" s="17"/>
    </row>
    <row r="1348" spans="2:136" ht="15">
      <c r="B1348" s="17"/>
      <c r="C1348" s="17"/>
      <c r="D1348" s="17"/>
      <c r="E1348" s="17"/>
      <c r="F1348" s="17"/>
      <c r="G1348" s="20"/>
      <c r="H1348" s="17"/>
      <c r="I1348" s="17"/>
      <c r="J1348" s="26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17"/>
      <c r="DJ1348" s="17"/>
      <c r="DK1348" s="17"/>
      <c r="DL1348" s="17"/>
      <c r="DM1348" s="17"/>
      <c r="DN1348" s="17"/>
      <c r="DO1348" s="17"/>
      <c r="DP1348" s="17"/>
      <c r="DQ1348" s="17"/>
      <c r="DR1348" s="17"/>
      <c r="DS1348" s="17"/>
      <c r="DT1348" s="17"/>
      <c r="DU1348" s="17"/>
      <c r="DV1348" s="17"/>
      <c r="DW1348" s="17"/>
      <c r="DX1348" s="17"/>
      <c r="DY1348" s="17"/>
      <c r="DZ1348" s="17"/>
      <c r="EA1348" s="17"/>
      <c r="EB1348" s="17"/>
      <c r="EC1348" s="17"/>
      <c r="ED1348" s="17"/>
      <c r="EE1348" s="17"/>
      <c r="EF1348" s="17"/>
    </row>
    <row r="1349" spans="2:136" ht="15">
      <c r="B1349" s="17"/>
      <c r="C1349" s="17"/>
      <c r="D1349" s="17"/>
      <c r="E1349" s="17"/>
      <c r="F1349" s="17"/>
      <c r="G1349" s="20"/>
      <c r="H1349" s="17"/>
      <c r="I1349" s="17"/>
      <c r="J1349" s="26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  <c r="EE1349" s="17"/>
      <c r="EF1349" s="17"/>
    </row>
    <row r="1350" spans="2:136" ht="15">
      <c r="B1350" s="17"/>
      <c r="C1350" s="17"/>
      <c r="D1350" s="17"/>
      <c r="E1350" s="17"/>
      <c r="F1350" s="17"/>
      <c r="G1350" s="20"/>
      <c r="H1350" s="17"/>
      <c r="I1350" s="17"/>
      <c r="J1350" s="26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  <c r="ED1350" s="17"/>
      <c r="EE1350" s="17"/>
      <c r="EF1350" s="17"/>
    </row>
    <row r="1351" spans="2:136" ht="15">
      <c r="B1351" s="17"/>
      <c r="C1351" s="17"/>
      <c r="D1351" s="17"/>
      <c r="E1351" s="17"/>
      <c r="F1351" s="17"/>
      <c r="G1351" s="20"/>
      <c r="H1351" s="17"/>
      <c r="I1351" s="17"/>
      <c r="J1351" s="26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17"/>
      <c r="DJ1351" s="17"/>
      <c r="DK1351" s="17"/>
      <c r="DL1351" s="17"/>
      <c r="DM1351" s="17"/>
      <c r="DN1351" s="17"/>
      <c r="DO1351" s="17"/>
      <c r="DP1351" s="17"/>
      <c r="DQ1351" s="17"/>
      <c r="DR1351" s="17"/>
      <c r="DS1351" s="17"/>
      <c r="DT1351" s="17"/>
      <c r="DU1351" s="17"/>
      <c r="DV1351" s="17"/>
      <c r="DW1351" s="17"/>
      <c r="DX1351" s="17"/>
      <c r="DY1351" s="17"/>
      <c r="DZ1351" s="17"/>
      <c r="EA1351" s="17"/>
      <c r="EB1351" s="17"/>
      <c r="EC1351" s="17"/>
      <c r="ED1351" s="17"/>
      <c r="EE1351" s="17"/>
      <c r="EF1351" s="17"/>
    </row>
    <row r="1352" spans="2:136" ht="15">
      <c r="B1352" s="17"/>
      <c r="C1352" s="17"/>
      <c r="D1352" s="17"/>
      <c r="E1352" s="17"/>
      <c r="F1352" s="17"/>
      <c r="G1352" s="20"/>
      <c r="H1352" s="17"/>
      <c r="I1352" s="17"/>
      <c r="J1352" s="26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17"/>
      <c r="DJ1352" s="17"/>
      <c r="DK1352" s="17"/>
      <c r="DL1352" s="17"/>
      <c r="DM1352" s="17"/>
      <c r="DN1352" s="17"/>
      <c r="DO1352" s="17"/>
      <c r="DP1352" s="17"/>
      <c r="DQ1352" s="17"/>
      <c r="DR1352" s="17"/>
      <c r="DS1352" s="17"/>
      <c r="DT1352" s="17"/>
      <c r="DU1352" s="17"/>
      <c r="DV1352" s="17"/>
      <c r="DW1352" s="17"/>
      <c r="DX1352" s="17"/>
      <c r="DY1352" s="17"/>
      <c r="DZ1352" s="17"/>
      <c r="EA1352" s="17"/>
      <c r="EB1352" s="17"/>
      <c r="EC1352" s="17"/>
      <c r="ED1352" s="17"/>
      <c r="EE1352" s="17"/>
      <c r="EF1352" s="17"/>
    </row>
    <row r="1353" spans="2:136" ht="15">
      <c r="B1353" s="17"/>
      <c r="C1353" s="17"/>
      <c r="D1353" s="17"/>
      <c r="E1353" s="17"/>
      <c r="F1353" s="17"/>
      <c r="G1353" s="20"/>
      <c r="H1353" s="17"/>
      <c r="I1353" s="17"/>
      <c r="J1353" s="26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17"/>
      <c r="DJ1353" s="17"/>
      <c r="DK1353" s="17"/>
      <c r="DL1353" s="17"/>
      <c r="DM1353" s="17"/>
      <c r="DN1353" s="17"/>
      <c r="DO1353" s="17"/>
      <c r="DP1353" s="17"/>
      <c r="DQ1353" s="17"/>
      <c r="DR1353" s="17"/>
      <c r="DS1353" s="17"/>
      <c r="DT1353" s="17"/>
      <c r="DU1353" s="17"/>
      <c r="DV1353" s="17"/>
      <c r="DW1353" s="17"/>
      <c r="DX1353" s="17"/>
      <c r="DY1353" s="17"/>
      <c r="DZ1353" s="17"/>
      <c r="EA1353" s="17"/>
      <c r="EB1353" s="17"/>
      <c r="EC1353" s="17"/>
      <c r="ED1353" s="17"/>
      <c r="EE1353" s="17"/>
      <c r="EF1353" s="17"/>
    </row>
    <row r="1354" spans="2:136" ht="15">
      <c r="B1354" s="17"/>
      <c r="C1354" s="17"/>
      <c r="D1354" s="17"/>
      <c r="E1354" s="17"/>
      <c r="F1354" s="17"/>
      <c r="G1354" s="20"/>
      <c r="H1354" s="17"/>
      <c r="I1354" s="17"/>
      <c r="J1354" s="26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17"/>
      <c r="DJ1354" s="17"/>
      <c r="DK1354" s="17"/>
      <c r="DL1354" s="17"/>
      <c r="DM1354" s="17"/>
      <c r="DN1354" s="17"/>
      <c r="DO1354" s="17"/>
      <c r="DP1354" s="17"/>
      <c r="DQ1354" s="17"/>
      <c r="DR1354" s="17"/>
      <c r="DS1354" s="17"/>
      <c r="DT1354" s="17"/>
      <c r="DU1354" s="17"/>
      <c r="DV1354" s="17"/>
      <c r="DW1354" s="17"/>
      <c r="DX1354" s="17"/>
      <c r="DY1354" s="17"/>
      <c r="DZ1354" s="17"/>
      <c r="EA1354" s="17"/>
      <c r="EB1354" s="17"/>
      <c r="EC1354" s="17"/>
      <c r="ED1354" s="17"/>
      <c r="EE1354" s="17"/>
      <c r="EF1354" s="17"/>
    </row>
    <row r="1355" spans="2:136" ht="15">
      <c r="B1355" s="17"/>
      <c r="C1355" s="17"/>
      <c r="D1355" s="17"/>
      <c r="E1355" s="17"/>
      <c r="F1355" s="17"/>
      <c r="G1355" s="20"/>
      <c r="H1355" s="17"/>
      <c r="I1355" s="17"/>
      <c r="J1355" s="26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17"/>
      <c r="DJ1355" s="17"/>
      <c r="DK1355" s="17"/>
      <c r="DL1355" s="17"/>
      <c r="DM1355" s="17"/>
      <c r="DN1355" s="17"/>
      <c r="DO1355" s="17"/>
      <c r="DP1355" s="17"/>
      <c r="DQ1355" s="17"/>
      <c r="DR1355" s="17"/>
      <c r="DS1355" s="17"/>
      <c r="DT1355" s="17"/>
      <c r="DU1355" s="17"/>
      <c r="DV1355" s="17"/>
      <c r="DW1355" s="17"/>
      <c r="DX1355" s="17"/>
      <c r="DY1355" s="17"/>
      <c r="DZ1355" s="17"/>
      <c r="EA1355" s="17"/>
      <c r="EB1355" s="17"/>
      <c r="EC1355" s="17"/>
      <c r="ED1355" s="17"/>
      <c r="EE1355" s="17"/>
      <c r="EF1355" s="17"/>
    </row>
    <row r="1356" spans="2:136" ht="15">
      <c r="B1356" s="17"/>
      <c r="C1356" s="17"/>
      <c r="D1356" s="17"/>
      <c r="E1356" s="17"/>
      <c r="F1356" s="17"/>
      <c r="G1356" s="20"/>
      <c r="H1356" s="17"/>
      <c r="I1356" s="17"/>
      <c r="J1356" s="26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17"/>
      <c r="DJ1356" s="17"/>
      <c r="DK1356" s="17"/>
      <c r="DL1356" s="17"/>
      <c r="DM1356" s="17"/>
      <c r="DN1356" s="17"/>
      <c r="DO1356" s="17"/>
      <c r="DP1356" s="17"/>
      <c r="DQ1356" s="17"/>
      <c r="DR1356" s="17"/>
      <c r="DS1356" s="17"/>
      <c r="DT1356" s="17"/>
      <c r="DU1356" s="17"/>
      <c r="DV1356" s="17"/>
      <c r="DW1356" s="17"/>
      <c r="DX1356" s="17"/>
      <c r="DY1356" s="17"/>
      <c r="DZ1356" s="17"/>
      <c r="EA1356" s="17"/>
      <c r="EB1356" s="17"/>
      <c r="EC1356" s="17"/>
      <c r="ED1356" s="17"/>
      <c r="EE1356" s="17"/>
      <c r="EF1356" s="17"/>
    </row>
    <row r="1357" spans="2:136" ht="15">
      <c r="B1357" s="17"/>
      <c r="C1357" s="17"/>
      <c r="D1357" s="17"/>
      <c r="E1357" s="17"/>
      <c r="F1357" s="17"/>
      <c r="G1357" s="20"/>
      <c r="H1357" s="17"/>
      <c r="I1357" s="17"/>
      <c r="J1357" s="26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17"/>
      <c r="DJ1357" s="17"/>
      <c r="DK1357" s="17"/>
      <c r="DL1357" s="17"/>
      <c r="DM1357" s="17"/>
      <c r="DN1357" s="17"/>
      <c r="DO1357" s="17"/>
      <c r="DP1357" s="17"/>
      <c r="DQ1357" s="17"/>
      <c r="DR1357" s="17"/>
      <c r="DS1357" s="17"/>
      <c r="DT1357" s="17"/>
      <c r="DU1357" s="17"/>
      <c r="DV1357" s="17"/>
      <c r="DW1357" s="17"/>
      <c r="DX1357" s="17"/>
      <c r="DY1357" s="17"/>
      <c r="DZ1357" s="17"/>
      <c r="EA1357" s="17"/>
      <c r="EB1357" s="17"/>
      <c r="EC1357" s="17"/>
      <c r="ED1357" s="17"/>
      <c r="EE1357" s="17"/>
      <c r="EF1357" s="17"/>
    </row>
    <row r="1358" spans="2:136" ht="15">
      <c r="B1358" s="17"/>
      <c r="C1358" s="17"/>
      <c r="D1358" s="17"/>
      <c r="E1358" s="17"/>
      <c r="F1358" s="17"/>
      <c r="G1358" s="20"/>
      <c r="H1358" s="17"/>
      <c r="I1358" s="17"/>
      <c r="J1358" s="26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17"/>
      <c r="DJ1358" s="17"/>
      <c r="DK1358" s="17"/>
      <c r="DL1358" s="17"/>
      <c r="DM1358" s="17"/>
      <c r="DN1358" s="17"/>
      <c r="DO1358" s="17"/>
      <c r="DP1358" s="17"/>
      <c r="DQ1358" s="17"/>
      <c r="DR1358" s="17"/>
      <c r="DS1358" s="17"/>
      <c r="DT1358" s="17"/>
      <c r="DU1358" s="17"/>
      <c r="DV1358" s="17"/>
      <c r="DW1358" s="17"/>
      <c r="DX1358" s="17"/>
      <c r="DY1358" s="17"/>
      <c r="DZ1358" s="17"/>
      <c r="EA1358" s="17"/>
      <c r="EB1358" s="17"/>
      <c r="EC1358" s="17"/>
      <c r="ED1358" s="17"/>
      <c r="EE1358" s="17"/>
      <c r="EF1358" s="17"/>
    </row>
    <row r="1359" spans="2:136" ht="15">
      <c r="B1359" s="17"/>
      <c r="C1359" s="17"/>
      <c r="D1359" s="17"/>
      <c r="E1359" s="17"/>
      <c r="F1359" s="17"/>
      <c r="G1359" s="20"/>
      <c r="H1359" s="17"/>
      <c r="I1359" s="17"/>
      <c r="J1359" s="26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  <c r="ED1359" s="17"/>
      <c r="EE1359" s="17"/>
      <c r="EF1359" s="17"/>
    </row>
    <row r="1360" spans="2:136" ht="15">
      <c r="B1360" s="17"/>
      <c r="C1360" s="17"/>
      <c r="D1360" s="17"/>
      <c r="E1360" s="17"/>
      <c r="F1360" s="17"/>
      <c r="G1360" s="20"/>
      <c r="H1360" s="17"/>
      <c r="I1360" s="17"/>
      <c r="J1360" s="26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17"/>
      <c r="DJ1360" s="17"/>
      <c r="DK1360" s="17"/>
      <c r="DL1360" s="17"/>
      <c r="DM1360" s="17"/>
      <c r="DN1360" s="17"/>
      <c r="DO1360" s="17"/>
      <c r="DP1360" s="17"/>
      <c r="DQ1360" s="17"/>
      <c r="DR1360" s="17"/>
      <c r="DS1360" s="17"/>
      <c r="DT1360" s="17"/>
      <c r="DU1360" s="17"/>
      <c r="DV1360" s="17"/>
      <c r="DW1360" s="17"/>
      <c r="DX1360" s="17"/>
      <c r="DY1360" s="17"/>
      <c r="DZ1360" s="17"/>
      <c r="EA1360" s="17"/>
      <c r="EB1360" s="17"/>
      <c r="EC1360" s="17"/>
      <c r="ED1360" s="17"/>
      <c r="EE1360" s="17"/>
      <c r="EF1360" s="17"/>
    </row>
    <row r="1361" spans="2:136" ht="15">
      <c r="B1361" s="17"/>
      <c r="C1361" s="17"/>
      <c r="D1361" s="17"/>
      <c r="E1361" s="17"/>
      <c r="F1361" s="17"/>
      <c r="G1361" s="20"/>
      <c r="H1361" s="17"/>
      <c r="I1361" s="17"/>
      <c r="J1361" s="26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17"/>
      <c r="DJ1361" s="17"/>
      <c r="DK1361" s="17"/>
      <c r="DL1361" s="17"/>
      <c r="DM1361" s="17"/>
      <c r="DN1361" s="17"/>
      <c r="DO1361" s="17"/>
      <c r="DP1361" s="17"/>
      <c r="DQ1361" s="17"/>
      <c r="DR1361" s="17"/>
      <c r="DS1361" s="17"/>
      <c r="DT1361" s="17"/>
      <c r="DU1361" s="17"/>
      <c r="DV1361" s="17"/>
      <c r="DW1361" s="17"/>
      <c r="DX1361" s="17"/>
      <c r="DY1361" s="17"/>
      <c r="DZ1361" s="17"/>
      <c r="EA1361" s="17"/>
      <c r="EB1361" s="17"/>
      <c r="EC1361" s="17"/>
      <c r="ED1361" s="17"/>
      <c r="EE1361" s="17"/>
      <c r="EF1361" s="17"/>
    </row>
    <row r="1362" spans="2:136" ht="15">
      <c r="B1362" s="17"/>
      <c r="C1362" s="17"/>
      <c r="D1362" s="17"/>
      <c r="E1362" s="17"/>
      <c r="F1362" s="17"/>
      <c r="G1362" s="20"/>
      <c r="H1362" s="17"/>
      <c r="I1362" s="17"/>
      <c r="J1362" s="26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17"/>
      <c r="DJ1362" s="17"/>
      <c r="DK1362" s="17"/>
      <c r="DL1362" s="17"/>
      <c r="DM1362" s="17"/>
      <c r="DN1362" s="17"/>
      <c r="DO1362" s="17"/>
      <c r="DP1362" s="17"/>
      <c r="DQ1362" s="17"/>
      <c r="DR1362" s="17"/>
      <c r="DS1362" s="17"/>
      <c r="DT1362" s="17"/>
      <c r="DU1362" s="17"/>
      <c r="DV1362" s="17"/>
      <c r="DW1362" s="17"/>
      <c r="DX1362" s="17"/>
      <c r="DY1362" s="17"/>
      <c r="DZ1362" s="17"/>
      <c r="EA1362" s="17"/>
      <c r="EB1362" s="17"/>
      <c r="EC1362" s="17"/>
      <c r="ED1362" s="17"/>
      <c r="EE1362" s="17"/>
      <c r="EF1362" s="17"/>
    </row>
    <row r="1363" spans="2:136" ht="15">
      <c r="B1363" s="17"/>
      <c r="C1363" s="17"/>
      <c r="D1363" s="17"/>
      <c r="E1363" s="17"/>
      <c r="F1363" s="17"/>
      <c r="G1363" s="20"/>
      <c r="H1363" s="17"/>
      <c r="I1363" s="17"/>
      <c r="J1363" s="26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17"/>
      <c r="DJ1363" s="17"/>
      <c r="DK1363" s="17"/>
      <c r="DL1363" s="17"/>
      <c r="DM1363" s="17"/>
      <c r="DN1363" s="17"/>
      <c r="DO1363" s="17"/>
      <c r="DP1363" s="17"/>
      <c r="DQ1363" s="17"/>
      <c r="DR1363" s="17"/>
      <c r="DS1363" s="17"/>
      <c r="DT1363" s="17"/>
      <c r="DU1363" s="17"/>
      <c r="DV1363" s="17"/>
      <c r="DW1363" s="17"/>
      <c r="DX1363" s="17"/>
      <c r="DY1363" s="17"/>
      <c r="DZ1363" s="17"/>
      <c r="EA1363" s="17"/>
      <c r="EB1363" s="17"/>
      <c r="EC1363" s="17"/>
      <c r="ED1363" s="17"/>
      <c r="EE1363" s="17"/>
      <c r="EF1363" s="17"/>
    </row>
    <row r="1364" spans="2:136" ht="15">
      <c r="B1364" s="17"/>
      <c r="C1364" s="17"/>
      <c r="D1364" s="17"/>
      <c r="E1364" s="17"/>
      <c r="F1364" s="17"/>
      <c r="G1364" s="20"/>
      <c r="H1364" s="17"/>
      <c r="I1364" s="17"/>
      <c r="J1364" s="26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17"/>
      <c r="DJ1364" s="17"/>
      <c r="DK1364" s="17"/>
      <c r="DL1364" s="17"/>
      <c r="DM1364" s="17"/>
      <c r="DN1364" s="17"/>
      <c r="DO1364" s="17"/>
      <c r="DP1364" s="17"/>
      <c r="DQ1364" s="17"/>
      <c r="DR1364" s="17"/>
      <c r="DS1364" s="17"/>
      <c r="DT1364" s="17"/>
      <c r="DU1364" s="17"/>
      <c r="DV1364" s="17"/>
      <c r="DW1364" s="17"/>
      <c r="DX1364" s="17"/>
      <c r="DY1364" s="17"/>
      <c r="DZ1364" s="17"/>
      <c r="EA1364" s="17"/>
      <c r="EB1364" s="17"/>
      <c r="EC1364" s="17"/>
      <c r="ED1364" s="17"/>
      <c r="EE1364" s="17"/>
      <c r="EF1364" s="17"/>
    </row>
    <row r="1365" spans="2:136" ht="15">
      <c r="B1365" s="17"/>
      <c r="C1365" s="17"/>
      <c r="D1365" s="17"/>
      <c r="E1365" s="17"/>
      <c r="F1365" s="17"/>
      <c r="G1365" s="20"/>
      <c r="H1365" s="17"/>
      <c r="I1365" s="17"/>
      <c r="J1365" s="26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17"/>
      <c r="DJ1365" s="17"/>
      <c r="DK1365" s="17"/>
      <c r="DL1365" s="17"/>
      <c r="DM1365" s="17"/>
      <c r="DN1365" s="17"/>
      <c r="DO1365" s="17"/>
      <c r="DP1365" s="17"/>
      <c r="DQ1365" s="17"/>
      <c r="DR1365" s="17"/>
      <c r="DS1365" s="17"/>
      <c r="DT1365" s="17"/>
      <c r="DU1365" s="17"/>
      <c r="DV1365" s="17"/>
      <c r="DW1365" s="17"/>
      <c r="DX1365" s="17"/>
      <c r="DY1365" s="17"/>
      <c r="DZ1365" s="17"/>
      <c r="EA1365" s="17"/>
      <c r="EB1365" s="17"/>
      <c r="EC1365" s="17"/>
      <c r="ED1365" s="17"/>
      <c r="EE1365" s="17"/>
      <c r="EF1365" s="17"/>
    </row>
    <row r="1366" spans="2:136" ht="15">
      <c r="B1366" s="17"/>
      <c r="C1366" s="17"/>
      <c r="D1366" s="17"/>
      <c r="E1366" s="17"/>
      <c r="F1366" s="17"/>
      <c r="G1366" s="20"/>
      <c r="H1366" s="17"/>
      <c r="I1366" s="17"/>
      <c r="J1366" s="26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17"/>
      <c r="DJ1366" s="17"/>
      <c r="DK1366" s="17"/>
      <c r="DL1366" s="17"/>
      <c r="DM1366" s="17"/>
      <c r="DN1366" s="17"/>
      <c r="DO1366" s="17"/>
      <c r="DP1366" s="17"/>
      <c r="DQ1366" s="17"/>
      <c r="DR1366" s="17"/>
      <c r="DS1366" s="17"/>
      <c r="DT1366" s="17"/>
      <c r="DU1366" s="17"/>
      <c r="DV1366" s="17"/>
      <c r="DW1366" s="17"/>
      <c r="DX1366" s="17"/>
      <c r="DY1366" s="17"/>
      <c r="DZ1366" s="17"/>
      <c r="EA1366" s="17"/>
      <c r="EB1366" s="17"/>
      <c r="EC1366" s="17"/>
      <c r="ED1366" s="17"/>
      <c r="EE1366" s="17"/>
      <c r="EF1366" s="17"/>
    </row>
    <row r="1367" spans="2:136" ht="15">
      <c r="B1367" s="17"/>
      <c r="C1367" s="17"/>
      <c r="D1367" s="17"/>
      <c r="E1367" s="17"/>
      <c r="F1367" s="17"/>
      <c r="G1367" s="20"/>
      <c r="H1367" s="17"/>
      <c r="I1367" s="17"/>
      <c r="J1367" s="26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17"/>
      <c r="DJ1367" s="17"/>
      <c r="DK1367" s="17"/>
      <c r="DL1367" s="17"/>
      <c r="DM1367" s="17"/>
      <c r="DN1367" s="17"/>
      <c r="DO1367" s="17"/>
      <c r="DP1367" s="17"/>
      <c r="DQ1367" s="17"/>
      <c r="DR1367" s="17"/>
      <c r="DS1367" s="17"/>
      <c r="DT1367" s="17"/>
      <c r="DU1367" s="17"/>
      <c r="DV1367" s="17"/>
      <c r="DW1367" s="17"/>
      <c r="DX1367" s="17"/>
      <c r="DY1367" s="17"/>
      <c r="DZ1367" s="17"/>
      <c r="EA1367" s="17"/>
      <c r="EB1367" s="17"/>
      <c r="EC1367" s="17"/>
      <c r="ED1367" s="17"/>
      <c r="EE1367" s="17"/>
      <c r="EF1367" s="17"/>
    </row>
    <row r="1368" spans="2:136" ht="15">
      <c r="B1368" s="17"/>
      <c r="C1368" s="17"/>
      <c r="D1368" s="17"/>
      <c r="E1368" s="17"/>
      <c r="F1368" s="17"/>
      <c r="G1368" s="20"/>
      <c r="H1368" s="17"/>
      <c r="I1368" s="17"/>
      <c r="J1368" s="26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17"/>
      <c r="DJ1368" s="17"/>
      <c r="DK1368" s="17"/>
      <c r="DL1368" s="17"/>
      <c r="DM1368" s="17"/>
      <c r="DN1368" s="17"/>
      <c r="DO1368" s="17"/>
      <c r="DP1368" s="17"/>
      <c r="DQ1368" s="17"/>
      <c r="DR1368" s="17"/>
      <c r="DS1368" s="17"/>
      <c r="DT1368" s="17"/>
      <c r="DU1368" s="17"/>
      <c r="DV1368" s="17"/>
      <c r="DW1368" s="17"/>
      <c r="DX1368" s="17"/>
      <c r="DY1368" s="17"/>
      <c r="DZ1368" s="17"/>
      <c r="EA1368" s="17"/>
      <c r="EB1368" s="17"/>
      <c r="EC1368" s="17"/>
      <c r="ED1368" s="17"/>
      <c r="EE1368" s="17"/>
      <c r="EF1368" s="17"/>
    </row>
    <row r="1369" spans="2:136" ht="15">
      <c r="B1369" s="17"/>
      <c r="C1369" s="17"/>
      <c r="D1369" s="17"/>
      <c r="E1369" s="17"/>
      <c r="F1369" s="17"/>
      <c r="G1369" s="20"/>
      <c r="H1369" s="17"/>
      <c r="I1369" s="17"/>
      <c r="J1369" s="26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  <c r="ED1369" s="17"/>
      <c r="EE1369" s="17"/>
      <c r="EF1369" s="17"/>
    </row>
    <row r="1370" spans="2:136" ht="15">
      <c r="B1370" s="17"/>
      <c r="C1370" s="17"/>
      <c r="D1370" s="17"/>
      <c r="E1370" s="17"/>
      <c r="F1370" s="17"/>
      <c r="G1370" s="20"/>
      <c r="H1370" s="17"/>
      <c r="I1370" s="17"/>
      <c r="J1370" s="26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17"/>
      <c r="DJ1370" s="17"/>
      <c r="DK1370" s="17"/>
      <c r="DL1370" s="17"/>
      <c r="DM1370" s="17"/>
      <c r="DN1370" s="17"/>
      <c r="DO1370" s="17"/>
      <c r="DP1370" s="17"/>
      <c r="DQ1370" s="17"/>
      <c r="DR1370" s="17"/>
      <c r="DS1370" s="17"/>
      <c r="DT1370" s="17"/>
      <c r="DU1370" s="17"/>
      <c r="DV1370" s="17"/>
      <c r="DW1370" s="17"/>
      <c r="DX1370" s="17"/>
      <c r="DY1370" s="17"/>
      <c r="DZ1370" s="17"/>
      <c r="EA1370" s="17"/>
      <c r="EB1370" s="17"/>
      <c r="EC1370" s="17"/>
      <c r="ED1370" s="17"/>
      <c r="EE1370" s="17"/>
      <c r="EF1370" s="17"/>
    </row>
    <row r="1371" spans="2:136" ht="15">
      <c r="B1371" s="17"/>
      <c r="C1371" s="17"/>
      <c r="D1371" s="17"/>
      <c r="E1371" s="17"/>
      <c r="F1371" s="17"/>
      <c r="G1371" s="20"/>
      <c r="H1371" s="17"/>
      <c r="I1371" s="17"/>
      <c r="J1371" s="26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17"/>
      <c r="DJ1371" s="17"/>
      <c r="DK1371" s="17"/>
      <c r="DL1371" s="17"/>
      <c r="DM1371" s="17"/>
      <c r="DN1371" s="17"/>
      <c r="DO1371" s="17"/>
      <c r="DP1371" s="17"/>
      <c r="DQ1371" s="17"/>
      <c r="DR1371" s="17"/>
      <c r="DS1371" s="17"/>
      <c r="DT1371" s="17"/>
      <c r="DU1371" s="17"/>
      <c r="DV1371" s="17"/>
      <c r="DW1371" s="17"/>
      <c r="DX1371" s="17"/>
      <c r="DY1371" s="17"/>
      <c r="DZ1371" s="17"/>
      <c r="EA1371" s="17"/>
      <c r="EB1371" s="17"/>
      <c r="EC1371" s="17"/>
      <c r="ED1371" s="17"/>
      <c r="EE1371" s="17"/>
      <c r="EF1371" s="17"/>
    </row>
    <row r="1372" spans="2:136" ht="15">
      <c r="B1372" s="17"/>
      <c r="C1372" s="17"/>
      <c r="D1372" s="17"/>
      <c r="E1372" s="17"/>
      <c r="F1372" s="17"/>
      <c r="G1372" s="20"/>
      <c r="H1372" s="17"/>
      <c r="I1372" s="17"/>
      <c r="J1372" s="26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17"/>
      <c r="DJ1372" s="17"/>
      <c r="DK1372" s="17"/>
      <c r="DL1372" s="17"/>
      <c r="DM1372" s="17"/>
      <c r="DN1372" s="17"/>
      <c r="DO1372" s="17"/>
      <c r="DP1372" s="17"/>
      <c r="DQ1372" s="17"/>
      <c r="DR1372" s="17"/>
      <c r="DS1372" s="17"/>
      <c r="DT1372" s="17"/>
      <c r="DU1372" s="17"/>
      <c r="DV1372" s="17"/>
      <c r="DW1372" s="17"/>
      <c r="DX1372" s="17"/>
      <c r="DY1372" s="17"/>
      <c r="DZ1372" s="17"/>
      <c r="EA1372" s="17"/>
      <c r="EB1372" s="17"/>
      <c r="EC1372" s="17"/>
      <c r="ED1372" s="17"/>
      <c r="EE1372" s="17"/>
      <c r="EF1372" s="17"/>
    </row>
    <row r="1373" spans="2:136" ht="15">
      <c r="B1373" s="17"/>
      <c r="C1373" s="17"/>
      <c r="D1373" s="17"/>
      <c r="E1373" s="17"/>
      <c r="F1373" s="17"/>
      <c r="G1373" s="20"/>
      <c r="H1373" s="17"/>
      <c r="I1373" s="17"/>
      <c r="J1373" s="26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17"/>
      <c r="DJ1373" s="17"/>
      <c r="DK1373" s="17"/>
      <c r="DL1373" s="17"/>
      <c r="DM1373" s="17"/>
      <c r="DN1373" s="17"/>
      <c r="DO1373" s="17"/>
      <c r="DP1373" s="17"/>
      <c r="DQ1373" s="17"/>
      <c r="DR1373" s="17"/>
      <c r="DS1373" s="17"/>
      <c r="DT1373" s="17"/>
      <c r="DU1373" s="17"/>
      <c r="DV1373" s="17"/>
      <c r="DW1373" s="17"/>
      <c r="DX1373" s="17"/>
      <c r="DY1373" s="17"/>
      <c r="DZ1373" s="17"/>
      <c r="EA1373" s="17"/>
      <c r="EB1373" s="17"/>
      <c r="EC1373" s="17"/>
      <c r="ED1373" s="17"/>
      <c r="EE1373" s="17"/>
      <c r="EF1373" s="17"/>
    </row>
    <row r="1374" spans="2:136" ht="15">
      <c r="B1374" s="17"/>
      <c r="C1374" s="17"/>
      <c r="D1374" s="17"/>
      <c r="E1374" s="17"/>
      <c r="F1374" s="17"/>
      <c r="G1374" s="20"/>
      <c r="H1374" s="17"/>
      <c r="I1374" s="17"/>
      <c r="J1374" s="26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17"/>
      <c r="DJ1374" s="17"/>
      <c r="DK1374" s="17"/>
      <c r="DL1374" s="17"/>
      <c r="DM1374" s="17"/>
      <c r="DN1374" s="17"/>
      <c r="DO1374" s="17"/>
      <c r="DP1374" s="17"/>
      <c r="DQ1374" s="17"/>
      <c r="DR1374" s="17"/>
      <c r="DS1374" s="17"/>
      <c r="DT1374" s="17"/>
      <c r="DU1374" s="17"/>
      <c r="DV1374" s="17"/>
      <c r="DW1374" s="17"/>
      <c r="DX1374" s="17"/>
      <c r="DY1374" s="17"/>
      <c r="DZ1374" s="17"/>
      <c r="EA1374" s="17"/>
      <c r="EB1374" s="17"/>
      <c r="EC1374" s="17"/>
      <c r="ED1374" s="17"/>
      <c r="EE1374" s="17"/>
      <c r="EF1374" s="17"/>
    </row>
    <row r="1375" spans="2:136" ht="15">
      <c r="B1375" s="17"/>
      <c r="C1375" s="17"/>
      <c r="D1375" s="17"/>
      <c r="E1375" s="17"/>
      <c r="F1375" s="17"/>
      <c r="G1375" s="20"/>
      <c r="H1375" s="17"/>
      <c r="I1375" s="17"/>
      <c r="J1375" s="26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17"/>
      <c r="DJ1375" s="17"/>
      <c r="DK1375" s="17"/>
      <c r="DL1375" s="17"/>
      <c r="DM1375" s="17"/>
      <c r="DN1375" s="17"/>
      <c r="DO1375" s="17"/>
      <c r="DP1375" s="17"/>
      <c r="DQ1375" s="17"/>
      <c r="DR1375" s="17"/>
      <c r="DS1375" s="17"/>
      <c r="DT1375" s="17"/>
      <c r="DU1375" s="17"/>
      <c r="DV1375" s="17"/>
      <c r="DW1375" s="17"/>
      <c r="DX1375" s="17"/>
      <c r="DY1375" s="17"/>
      <c r="DZ1375" s="17"/>
      <c r="EA1375" s="17"/>
      <c r="EB1375" s="17"/>
      <c r="EC1375" s="17"/>
      <c r="ED1375" s="17"/>
      <c r="EE1375" s="17"/>
      <c r="EF1375" s="17"/>
    </row>
    <row r="1376" spans="2:136" ht="15">
      <c r="B1376" s="17"/>
      <c r="C1376" s="17"/>
      <c r="D1376" s="17"/>
      <c r="E1376" s="17"/>
      <c r="F1376" s="17"/>
      <c r="G1376" s="20"/>
      <c r="H1376" s="17"/>
      <c r="I1376" s="17"/>
      <c r="J1376" s="26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17"/>
      <c r="DJ1376" s="17"/>
      <c r="DK1376" s="17"/>
      <c r="DL1376" s="17"/>
      <c r="DM1376" s="17"/>
      <c r="DN1376" s="17"/>
      <c r="DO1376" s="17"/>
      <c r="DP1376" s="17"/>
      <c r="DQ1376" s="17"/>
      <c r="DR1376" s="17"/>
      <c r="DS1376" s="17"/>
      <c r="DT1376" s="17"/>
      <c r="DU1376" s="17"/>
      <c r="DV1376" s="17"/>
      <c r="DW1376" s="17"/>
      <c r="DX1376" s="17"/>
      <c r="DY1376" s="17"/>
      <c r="DZ1376" s="17"/>
      <c r="EA1376" s="17"/>
      <c r="EB1376" s="17"/>
      <c r="EC1376" s="17"/>
      <c r="ED1376" s="17"/>
      <c r="EE1376" s="17"/>
      <c r="EF1376" s="17"/>
    </row>
    <row r="1377" spans="2:136" ht="15">
      <c r="B1377" s="17"/>
      <c r="C1377" s="17"/>
      <c r="D1377" s="17"/>
      <c r="E1377" s="17"/>
      <c r="F1377" s="17"/>
      <c r="G1377" s="20"/>
      <c r="H1377" s="17"/>
      <c r="I1377" s="17"/>
      <c r="J1377" s="26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17"/>
      <c r="DJ1377" s="17"/>
      <c r="DK1377" s="17"/>
      <c r="DL1377" s="17"/>
      <c r="DM1377" s="17"/>
      <c r="DN1377" s="17"/>
      <c r="DO1377" s="17"/>
      <c r="DP1377" s="17"/>
      <c r="DQ1377" s="17"/>
      <c r="DR1377" s="17"/>
      <c r="DS1377" s="17"/>
      <c r="DT1377" s="17"/>
      <c r="DU1377" s="17"/>
      <c r="DV1377" s="17"/>
      <c r="DW1377" s="17"/>
      <c r="DX1377" s="17"/>
      <c r="DY1377" s="17"/>
      <c r="DZ1377" s="17"/>
      <c r="EA1377" s="17"/>
      <c r="EB1377" s="17"/>
      <c r="EC1377" s="17"/>
      <c r="ED1377" s="17"/>
      <c r="EE1377" s="17"/>
      <c r="EF1377" s="17"/>
    </row>
    <row r="1378" spans="2:136" ht="15">
      <c r="B1378" s="17"/>
      <c r="C1378" s="17"/>
      <c r="D1378" s="17"/>
      <c r="E1378" s="17"/>
      <c r="F1378" s="17"/>
      <c r="G1378" s="20"/>
      <c r="H1378" s="17"/>
      <c r="I1378" s="17"/>
      <c r="J1378" s="26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17"/>
      <c r="DJ1378" s="17"/>
      <c r="DK1378" s="17"/>
      <c r="DL1378" s="17"/>
      <c r="DM1378" s="17"/>
      <c r="DN1378" s="17"/>
      <c r="DO1378" s="17"/>
      <c r="DP1378" s="17"/>
      <c r="DQ1378" s="17"/>
      <c r="DR1378" s="17"/>
      <c r="DS1378" s="17"/>
      <c r="DT1378" s="17"/>
      <c r="DU1378" s="17"/>
      <c r="DV1378" s="17"/>
      <c r="DW1378" s="17"/>
      <c r="DX1378" s="17"/>
      <c r="DY1378" s="17"/>
      <c r="DZ1378" s="17"/>
      <c r="EA1378" s="17"/>
      <c r="EB1378" s="17"/>
      <c r="EC1378" s="17"/>
      <c r="ED1378" s="17"/>
      <c r="EE1378" s="17"/>
      <c r="EF1378" s="17"/>
    </row>
    <row r="1379" spans="2:136" ht="15">
      <c r="B1379" s="17"/>
      <c r="C1379" s="17"/>
      <c r="D1379" s="17"/>
      <c r="E1379" s="17"/>
      <c r="F1379" s="17"/>
      <c r="G1379" s="20"/>
      <c r="H1379" s="17"/>
      <c r="I1379" s="17"/>
      <c r="J1379" s="26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17"/>
      <c r="DJ1379" s="17"/>
      <c r="DK1379" s="17"/>
      <c r="DL1379" s="17"/>
      <c r="DM1379" s="17"/>
      <c r="DN1379" s="17"/>
      <c r="DO1379" s="17"/>
      <c r="DP1379" s="17"/>
      <c r="DQ1379" s="17"/>
      <c r="DR1379" s="17"/>
      <c r="DS1379" s="17"/>
      <c r="DT1379" s="17"/>
      <c r="DU1379" s="17"/>
      <c r="DV1379" s="17"/>
      <c r="DW1379" s="17"/>
      <c r="DX1379" s="17"/>
      <c r="DY1379" s="17"/>
      <c r="DZ1379" s="17"/>
      <c r="EA1379" s="17"/>
      <c r="EB1379" s="17"/>
      <c r="EC1379" s="17"/>
      <c r="ED1379" s="17"/>
      <c r="EE1379" s="17"/>
      <c r="EF1379" s="17"/>
    </row>
    <row r="1380" spans="2:136" ht="15">
      <c r="B1380" s="17"/>
      <c r="C1380" s="17"/>
      <c r="D1380" s="17"/>
      <c r="E1380" s="17"/>
      <c r="F1380" s="17"/>
      <c r="G1380" s="20"/>
      <c r="H1380" s="17"/>
      <c r="I1380" s="17"/>
      <c r="J1380" s="26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17"/>
      <c r="DJ1380" s="17"/>
      <c r="DK1380" s="17"/>
      <c r="DL1380" s="17"/>
      <c r="DM1380" s="17"/>
      <c r="DN1380" s="17"/>
      <c r="DO1380" s="17"/>
      <c r="DP1380" s="17"/>
      <c r="DQ1380" s="17"/>
      <c r="DR1380" s="17"/>
      <c r="DS1380" s="17"/>
      <c r="DT1380" s="17"/>
      <c r="DU1380" s="17"/>
      <c r="DV1380" s="17"/>
      <c r="DW1380" s="17"/>
      <c r="DX1380" s="17"/>
      <c r="DY1380" s="17"/>
      <c r="DZ1380" s="17"/>
      <c r="EA1380" s="17"/>
      <c r="EB1380" s="17"/>
      <c r="EC1380" s="17"/>
      <c r="ED1380" s="17"/>
      <c r="EE1380" s="17"/>
      <c r="EF1380" s="17"/>
    </row>
    <row r="1381" spans="2:136" ht="15">
      <c r="B1381" s="17"/>
      <c r="C1381" s="17"/>
      <c r="D1381" s="17"/>
      <c r="E1381" s="17"/>
      <c r="F1381" s="17"/>
      <c r="G1381" s="20"/>
      <c r="H1381" s="17"/>
      <c r="I1381" s="17"/>
      <c r="J1381" s="26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CK1381" s="17"/>
      <c r="CL1381" s="17"/>
      <c r="CM1381" s="17"/>
      <c r="CN1381" s="17"/>
      <c r="CO1381" s="17"/>
      <c r="CP1381" s="17"/>
      <c r="CQ1381" s="17"/>
      <c r="CR1381" s="17"/>
      <c r="CS1381" s="17"/>
      <c r="CT1381" s="17"/>
      <c r="CU1381" s="17"/>
      <c r="CV1381" s="17"/>
      <c r="CW1381" s="17"/>
      <c r="CX1381" s="17"/>
      <c r="CY1381" s="17"/>
      <c r="CZ1381" s="17"/>
      <c r="DA1381" s="17"/>
      <c r="DB1381" s="17"/>
      <c r="DC1381" s="17"/>
      <c r="DD1381" s="17"/>
      <c r="DE1381" s="17"/>
      <c r="DF1381" s="17"/>
      <c r="DG1381" s="17"/>
      <c r="DH1381" s="17"/>
      <c r="DI1381" s="17"/>
      <c r="DJ1381" s="17"/>
      <c r="DK1381" s="17"/>
      <c r="DL1381" s="17"/>
      <c r="DM1381" s="17"/>
      <c r="DN1381" s="17"/>
      <c r="DO1381" s="17"/>
      <c r="DP1381" s="17"/>
      <c r="DQ1381" s="17"/>
      <c r="DR1381" s="17"/>
      <c r="DS1381" s="17"/>
      <c r="DT1381" s="17"/>
      <c r="DU1381" s="17"/>
      <c r="DV1381" s="17"/>
      <c r="DW1381" s="17"/>
      <c r="DX1381" s="17"/>
      <c r="DY1381" s="17"/>
      <c r="DZ1381" s="17"/>
      <c r="EA1381" s="17"/>
      <c r="EB1381" s="17"/>
      <c r="EC1381" s="17"/>
      <c r="ED1381" s="17"/>
      <c r="EE1381" s="17"/>
      <c r="EF1381" s="17"/>
    </row>
    <row r="1382" spans="2:136" ht="15">
      <c r="B1382" s="17"/>
      <c r="C1382" s="17"/>
      <c r="D1382" s="17"/>
      <c r="E1382" s="17"/>
      <c r="F1382" s="17"/>
      <c r="G1382" s="20"/>
      <c r="H1382" s="17"/>
      <c r="I1382" s="17"/>
      <c r="J1382" s="26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CK1382" s="17"/>
      <c r="CL1382" s="17"/>
      <c r="CM1382" s="17"/>
      <c r="CN1382" s="17"/>
      <c r="CO1382" s="17"/>
      <c r="CP1382" s="17"/>
      <c r="CQ1382" s="17"/>
      <c r="CR1382" s="17"/>
      <c r="CS1382" s="17"/>
      <c r="CT1382" s="17"/>
      <c r="CU1382" s="17"/>
      <c r="CV1382" s="17"/>
      <c r="CW1382" s="17"/>
      <c r="CX1382" s="17"/>
      <c r="CY1382" s="17"/>
      <c r="CZ1382" s="17"/>
      <c r="DA1382" s="17"/>
      <c r="DB1382" s="17"/>
      <c r="DC1382" s="17"/>
      <c r="DD1382" s="17"/>
      <c r="DE1382" s="17"/>
      <c r="DF1382" s="17"/>
      <c r="DG1382" s="17"/>
      <c r="DH1382" s="17"/>
      <c r="DI1382" s="17"/>
      <c r="DJ1382" s="17"/>
      <c r="DK1382" s="17"/>
      <c r="DL1382" s="17"/>
      <c r="DM1382" s="17"/>
      <c r="DN1382" s="17"/>
      <c r="DO1382" s="17"/>
      <c r="DP1382" s="17"/>
      <c r="DQ1382" s="17"/>
      <c r="DR1382" s="17"/>
      <c r="DS1382" s="17"/>
      <c r="DT1382" s="17"/>
      <c r="DU1382" s="17"/>
      <c r="DV1382" s="17"/>
      <c r="DW1382" s="17"/>
      <c r="DX1382" s="17"/>
      <c r="DY1382" s="17"/>
      <c r="DZ1382" s="17"/>
      <c r="EA1382" s="17"/>
      <c r="EB1382" s="17"/>
      <c r="EC1382" s="17"/>
      <c r="ED1382" s="17"/>
      <c r="EE1382" s="17"/>
      <c r="EF1382" s="17"/>
    </row>
    <row r="1383" spans="2:136" ht="15">
      <c r="B1383" s="17"/>
      <c r="C1383" s="17"/>
      <c r="D1383" s="17"/>
      <c r="E1383" s="17"/>
      <c r="F1383" s="17"/>
      <c r="G1383" s="20"/>
      <c r="H1383" s="17"/>
      <c r="I1383" s="17"/>
      <c r="J1383" s="26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CK1383" s="17"/>
      <c r="CL1383" s="17"/>
      <c r="CM1383" s="17"/>
      <c r="CN1383" s="17"/>
      <c r="CO1383" s="17"/>
      <c r="CP1383" s="17"/>
      <c r="CQ1383" s="17"/>
      <c r="CR1383" s="17"/>
      <c r="CS1383" s="17"/>
      <c r="CT1383" s="17"/>
      <c r="CU1383" s="17"/>
      <c r="CV1383" s="17"/>
      <c r="CW1383" s="17"/>
      <c r="CX1383" s="17"/>
      <c r="CY1383" s="17"/>
      <c r="CZ1383" s="17"/>
      <c r="DA1383" s="17"/>
      <c r="DB1383" s="17"/>
      <c r="DC1383" s="17"/>
      <c r="DD1383" s="17"/>
      <c r="DE1383" s="17"/>
      <c r="DF1383" s="17"/>
      <c r="DG1383" s="17"/>
      <c r="DH1383" s="17"/>
      <c r="DI1383" s="17"/>
      <c r="DJ1383" s="17"/>
      <c r="DK1383" s="17"/>
      <c r="DL1383" s="17"/>
      <c r="DM1383" s="17"/>
      <c r="DN1383" s="17"/>
      <c r="DO1383" s="17"/>
      <c r="DP1383" s="17"/>
      <c r="DQ1383" s="17"/>
      <c r="DR1383" s="17"/>
      <c r="DS1383" s="17"/>
      <c r="DT1383" s="17"/>
      <c r="DU1383" s="17"/>
      <c r="DV1383" s="17"/>
      <c r="DW1383" s="17"/>
      <c r="DX1383" s="17"/>
      <c r="DY1383" s="17"/>
      <c r="DZ1383" s="17"/>
      <c r="EA1383" s="17"/>
      <c r="EB1383" s="17"/>
      <c r="EC1383" s="17"/>
      <c r="ED1383" s="17"/>
      <c r="EE1383" s="17"/>
      <c r="EF1383" s="17"/>
    </row>
    <row r="1384" spans="2:136" ht="15">
      <c r="B1384" s="17"/>
      <c r="C1384" s="17"/>
      <c r="D1384" s="17"/>
      <c r="E1384" s="17"/>
      <c r="F1384" s="17"/>
      <c r="G1384" s="20"/>
      <c r="H1384" s="17"/>
      <c r="I1384" s="17"/>
      <c r="J1384" s="26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CK1384" s="17"/>
      <c r="CL1384" s="17"/>
      <c r="CM1384" s="17"/>
      <c r="CN1384" s="17"/>
      <c r="CO1384" s="17"/>
      <c r="CP1384" s="17"/>
      <c r="CQ1384" s="17"/>
      <c r="CR1384" s="17"/>
      <c r="CS1384" s="17"/>
      <c r="CT1384" s="17"/>
      <c r="CU1384" s="17"/>
      <c r="CV1384" s="17"/>
      <c r="CW1384" s="17"/>
      <c r="CX1384" s="17"/>
      <c r="CY1384" s="17"/>
      <c r="CZ1384" s="17"/>
      <c r="DA1384" s="17"/>
      <c r="DB1384" s="17"/>
      <c r="DC1384" s="17"/>
      <c r="DD1384" s="17"/>
      <c r="DE1384" s="17"/>
      <c r="DF1384" s="17"/>
      <c r="DG1384" s="17"/>
      <c r="DH1384" s="17"/>
      <c r="DI1384" s="17"/>
      <c r="DJ1384" s="17"/>
      <c r="DK1384" s="17"/>
      <c r="DL1384" s="17"/>
      <c r="DM1384" s="17"/>
      <c r="DN1384" s="17"/>
      <c r="DO1384" s="17"/>
      <c r="DP1384" s="17"/>
      <c r="DQ1384" s="17"/>
      <c r="DR1384" s="17"/>
      <c r="DS1384" s="17"/>
      <c r="DT1384" s="17"/>
      <c r="DU1384" s="17"/>
      <c r="DV1384" s="17"/>
      <c r="DW1384" s="17"/>
      <c r="DX1384" s="17"/>
      <c r="DY1384" s="17"/>
      <c r="DZ1384" s="17"/>
      <c r="EA1384" s="17"/>
      <c r="EB1384" s="17"/>
      <c r="EC1384" s="17"/>
      <c r="ED1384" s="17"/>
      <c r="EE1384" s="17"/>
      <c r="EF1384" s="17"/>
    </row>
    <row r="1385" spans="2:136" ht="15">
      <c r="B1385" s="17"/>
      <c r="C1385" s="17"/>
      <c r="D1385" s="17"/>
      <c r="E1385" s="17"/>
      <c r="F1385" s="17"/>
      <c r="G1385" s="20"/>
      <c r="H1385" s="17"/>
      <c r="I1385" s="17"/>
      <c r="J1385" s="26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17"/>
      <c r="DJ1385" s="17"/>
      <c r="DK1385" s="17"/>
      <c r="DL1385" s="17"/>
      <c r="DM1385" s="17"/>
      <c r="DN1385" s="17"/>
      <c r="DO1385" s="17"/>
      <c r="DP1385" s="17"/>
      <c r="DQ1385" s="17"/>
      <c r="DR1385" s="17"/>
      <c r="DS1385" s="17"/>
      <c r="DT1385" s="17"/>
      <c r="DU1385" s="17"/>
      <c r="DV1385" s="17"/>
      <c r="DW1385" s="17"/>
      <c r="DX1385" s="17"/>
      <c r="DY1385" s="17"/>
      <c r="DZ1385" s="17"/>
      <c r="EA1385" s="17"/>
      <c r="EB1385" s="17"/>
      <c r="EC1385" s="17"/>
      <c r="ED1385" s="17"/>
      <c r="EE1385" s="17"/>
      <c r="EF1385" s="17"/>
    </row>
    <row r="1386" spans="2:136" ht="15">
      <c r="B1386" s="17"/>
      <c r="C1386" s="17"/>
      <c r="D1386" s="17"/>
      <c r="E1386" s="17"/>
      <c r="F1386" s="17"/>
      <c r="G1386" s="20"/>
      <c r="H1386" s="17"/>
      <c r="I1386" s="17"/>
      <c r="J1386" s="26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CK1386" s="17"/>
      <c r="CL1386" s="17"/>
      <c r="CM1386" s="17"/>
      <c r="CN1386" s="17"/>
      <c r="CO1386" s="17"/>
      <c r="CP1386" s="17"/>
      <c r="CQ1386" s="17"/>
      <c r="CR1386" s="17"/>
      <c r="CS1386" s="17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7"/>
      <c r="DG1386" s="17"/>
      <c r="DH1386" s="17"/>
      <c r="DI1386" s="17"/>
      <c r="DJ1386" s="17"/>
      <c r="DK1386" s="17"/>
      <c r="DL1386" s="17"/>
      <c r="DM1386" s="17"/>
      <c r="DN1386" s="17"/>
      <c r="DO1386" s="17"/>
      <c r="DP1386" s="17"/>
      <c r="DQ1386" s="17"/>
      <c r="DR1386" s="17"/>
      <c r="DS1386" s="17"/>
      <c r="DT1386" s="17"/>
      <c r="DU1386" s="17"/>
      <c r="DV1386" s="17"/>
      <c r="DW1386" s="17"/>
      <c r="DX1386" s="17"/>
      <c r="DY1386" s="17"/>
      <c r="DZ1386" s="17"/>
      <c r="EA1386" s="17"/>
      <c r="EB1386" s="17"/>
      <c r="EC1386" s="17"/>
      <c r="ED1386" s="17"/>
      <c r="EE1386" s="17"/>
      <c r="EF1386" s="17"/>
    </row>
    <row r="1387" spans="2:136" ht="15">
      <c r="B1387" s="17"/>
      <c r="C1387" s="17"/>
      <c r="D1387" s="17"/>
      <c r="E1387" s="17"/>
      <c r="F1387" s="17"/>
      <c r="G1387" s="20"/>
      <c r="H1387" s="17"/>
      <c r="I1387" s="17"/>
      <c r="J1387" s="26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17"/>
      <c r="DJ1387" s="17"/>
      <c r="DK1387" s="17"/>
      <c r="DL1387" s="17"/>
      <c r="DM1387" s="17"/>
      <c r="DN1387" s="17"/>
      <c r="DO1387" s="17"/>
      <c r="DP1387" s="17"/>
      <c r="DQ1387" s="17"/>
      <c r="DR1387" s="17"/>
      <c r="DS1387" s="17"/>
      <c r="DT1387" s="17"/>
      <c r="DU1387" s="17"/>
      <c r="DV1387" s="17"/>
      <c r="DW1387" s="17"/>
      <c r="DX1387" s="17"/>
      <c r="DY1387" s="17"/>
      <c r="DZ1387" s="17"/>
      <c r="EA1387" s="17"/>
      <c r="EB1387" s="17"/>
      <c r="EC1387" s="17"/>
      <c r="ED1387" s="17"/>
      <c r="EE1387" s="17"/>
      <c r="EF1387" s="17"/>
    </row>
    <row r="1388" spans="2:136" ht="15">
      <c r="B1388" s="17"/>
      <c r="C1388" s="17"/>
      <c r="D1388" s="17"/>
      <c r="E1388" s="17"/>
      <c r="F1388" s="17"/>
      <c r="G1388" s="20"/>
      <c r="H1388" s="17"/>
      <c r="I1388" s="17"/>
      <c r="J1388" s="26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CK1388" s="17"/>
      <c r="CL1388" s="17"/>
      <c r="CM1388" s="17"/>
      <c r="CN1388" s="17"/>
      <c r="CO1388" s="17"/>
      <c r="CP1388" s="17"/>
      <c r="CQ1388" s="17"/>
      <c r="CR1388" s="17"/>
      <c r="CS1388" s="17"/>
      <c r="CT1388" s="17"/>
      <c r="CU1388" s="17"/>
      <c r="CV1388" s="17"/>
      <c r="CW1388" s="17"/>
      <c r="CX1388" s="17"/>
      <c r="CY1388" s="17"/>
      <c r="CZ1388" s="17"/>
      <c r="DA1388" s="17"/>
      <c r="DB1388" s="17"/>
      <c r="DC1388" s="17"/>
      <c r="DD1388" s="17"/>
      <c r="DE1388" s="17"/>
      <c r="DF1388" s="17"/>
      <c r="DG1388" s="17"/>
      <c r="DH1388" s="17"/>
      <c r="DI1388" s="17"/>
      <c r="DJ1388" s="17"/>
      <c r="DK1388" s="17"/>
      <c r="DL1388" s="17"/>
      <c r="DM1388" s="17"/>
      <c r="DN1388" s="17"/>
      <c r="DO1388" s="17"/>
      <c r="DP1388" s="17"/>
      <c r="DQ1388" s="17"/>
      <c r="DR1388" s="17"/>
      <c r="DS1388" s="17"/>
      <c r="DT1388" s="17"/>
      <c r="DU1388" s="17"/>
      <c r="DV1388" s="17"/>
      <c r="DW1388" s="17"/>
      <c r="DX1388" s="17"/>
      <c r="DY1388" s="17"/>
      <c r="DZ1388" s="17"/>
      <c r="EA1388" s="17"/>
      <c r="EB1388" s="17"/>
      <c r="EC1388" s="17"/>
      <c r="ED1388" s="17"/>
      <c r="EE1388" s="17"/>
      <c r="EF1388" s="17"/>
    </row>
    <row r="1389" spans="2:136" ht="15">
      <c r="B1389" s="17"/>
      <c r="C1389" s="17"/>
      <c r="D1389" s="17"/>
      <c r="E1389" s="17"/>
      <c r="F1389" s="17"/>
      <c r="G1389" s="20"/>
      <c r="H1389" s="17"/>
      <c r="I1389" s="17"/>
      <c r="J1389" s="26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17"/>
      <c r="DJ1389" s="17"/>
      <c r="DK1389" s="17"/>
      <c r="DL1389" s="17"/>
      <c r="DM1389" s="17"/>
      <c r="DN1389" s="17"/>
      <c r="DO1389" s="17"/>
      <c r="DP1389" s="17"/>
      <c r="DQ1389" s="17"/>
      <c r="DR1389" s="17"/>
      <c r="DS1389" s="17"/>
      <c r="DT1389" s="17"/>
      <c r="DU1389" s="17"/>
      <c r="DV1389" s="17"/>
      <c r="DW1389" s="17"/>
      <c r="DX1389" s="17"/>
      <c r="DY1389" s="17"/>
      <c r="DZ1389" s="17"/>
      <c r="EA1389" s="17"/>
      <c r="EB1389" s="17"/>
      <c r="EC1389" s="17"/>
      <c r="ED1389" s="17"/>
      <c r="EE1389" s="17"/>
      <c r="EF1389" s="17"/>
    </row>
    <row r="1390" spans="2:136" ht="15">
      <c r="B1390" s="17"/>
      <c r="C1390" s="17"/>
      <c r="D1390" s="17"/>
      <c r="E1390" s="17"/>
      <c r="F1390" s="17"/>
      <c r="G1390" s="20"/>
      <c r="H1390" s="17"/>
      <c r="I1390" s="17"/>
      <c r="J1390" s="26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17"/>
      <c r="DJ1390" s="17"/>
      <c r="DK1390" s="17"/>
      <c r="DL1390" s="17"/>
      <c r="DM1390" s="17"/>
      <c r="DN1390" s="17"/>
      <c r="DO1390" s="17"/>
      <c r="DP1390" s="17"/>
      <c r="DQ1390" s="17"/>
      <c r="DR1390" s="17"/>
      <c r="DS1390" s="17"/>
      <c r="DT1390" s="17"/>
      <c r="DU1390" s="17"/>
      <c r="DV1390" s="17"/>
      <c r="DW1390" s="17"/>
      <c r="DX1390" s="17"/>
      <c r="DY1390" s="17"/>
      <c r="DZ1390" s="17"/>
      <c r="EA1390" s="17"/>
      <c r="EB1390" s="17"/>
      <c r="EC1390" s="17"/>
      <c r="ED1390" s="17"/>
      <c r="EE1390" s="17"/>
      <c r="EF1390" s="17"/>
    </row>
    <row r="1391" spans="2:136" ht="15">
      <c r="B1391" s="17"/>
      <c r="C1391" s="17"/>
      <c r="D1391" s="17"/>
      <c r="E1391" s="17"/>
      <c r="F1391" s="17"/>
      <c r="G1391" s="20"/>
      <c r="H1391" s="17"/>
      <c r="I1391" s="17"/>
      <c r="J1391" s="26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17"/>
      <c r="DJ1391" s="17"/>
      <c r="DK1391" s="17"/>
      <c r="DL1391" s="17"/>
      <c r="DM1391" s="17"/>
      <c r="DN1391" s="17"/>
      <c r="DO1391" s="17"/>
      <c r="DP1391" s="17"/>
      <c r="DQ1391" s="17"/>
      <c r="DR1391" s="17"/>
      <c r="DS1391" s="17"/>
      <c r="DT1391" s="17"/>
      <c r="DU1391" s="17"/>
      <c r="DV1391" s="17"/>
      <c r="DW1391" s="17"/>
      <c r="DX1391" s="17"/>
      <c r="DY1391" s="17"/>
      <c r="DZ1391" s="17"/>
      <c r="EA1391" s="17"/>
      <c r="EB1391" s="17"/>
      <c r="EC1391" s="17"/>
      <c r="ED1391" s="17"/>
      <c r="EE1391" s="17"/>
      <c r="EF1391" s="17"/>
    </row>
    <row r="1392" spans="2:136" ht="15">
      <c r="B1392" s="17"/>
      <c r="C1392" s="17"/>
      <c r="D1392" s="17"/>
      <c r="E1392" s="17"/>
      <c r="F1392" s="17"/>
      <c r="G1392" s="20"/>
      <c r="H1392" s="17"/>
      <c r="I1392" s="17"/>
      <c r="J1392" s="26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17"/>
      <c r="DJ1392" s="17"/>
      <c r="DK1392" s="17"/>
      <c r="DL1392" s="17"/>
      <c r="DM1392" s="17"/>
      <c r="DN1392" s="17"/>
      <c r="DO1392" s="17"/>
      <c r="DP1392" s="17"/>
      <c r="DQ1392" s="17"/>
      <c r="DR1392" s="17"/>
      <c r="DS1392" s="17"/>
      <c r="DT1392" s="17"/>
      <c r="DU1392" s="17"/>
      <c r="DV1392" s="17"/>
      <c r="DW1392" s="17"/>
      <c r="DX1392" s="17"/>
      <c r="DY1392" s="17"/>
      <c r="DZ1392" s="17"/>
      <c r="EA1392" s="17"/>
      <c r="EB1392" s="17"/>
      <c r="EC1392" s="17"/>
      <c r="ED1392" s="17"/>
      <c r="EE1392" s="17"/>
      <c r="EF1392" s="17"/>
    </row>
    <row r="1393" spans="2:136" ht="15">
      <c r="B1393" s="17"/>
      <c r="C1393" s="17"/>
      <c r="D1393" s="17"/>
      <c r="E1393" s="17"/>
      <c r="F1393" s="17"/>
      <c r="G1393" s="20"/>
      <c r="H1393" s="17"/>
      <c r="I1393" s="17"/>
      <c r="J1393" s="26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17"/>
      <c r="DJ1393" s="17"/>
      <c r="DK1393" s="17"/>
      <c r="DL1393" s="17"/>
      <c r="DM1393" s="17"/>
      <c r="DN1393" s="17"/>
      <c r="DO1393" s="17"/>
      <c r="DP1393" s="17"/>
      <c r="DQ1393" s="17"/>
      <c r="DR1393" s="17"/>
      <c r="DS1393" s="17"/>
      <c r="DT1393" s="17"/>
      <c r="DU1393" s="17"/>
      <c r="DV1393" s="17"/>
      <c r="DW1393" s="17"/>
      <c r="DX1393" s="17"/>
      <c r="DY1393" s="17"/>
      <c r="DZ1393" s="17"/>
      <c r="EA1393" s="17"/>
      <c r="EB1393" s="17"/>
      <c r="EC1393" s="17"/>
      <c r="ED1393" s="17"/>
      <c r="EE1393" s="17"/>
      <c r="EF1393" s="17"/>
    </row>
    <row r="1394" spans="2:136" ht="15">
      <c r="B1394" s="17"/>
      <c r="C1394" s="17"/>
      <c r="D1394" s="17"/>
      <c r="E1394" s="17"/>
      <c r="F1394" s="17"/>
      <c r="G1394" s="20"/>
      <c r="H1394" s="17"/>
      <c r="I1394" s="17"/>
      <c r="J1394" s="26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17"/>
      <c r="DJ1394" s="17"/>
      <c r="DK1394" s="17"/>
      <c r="DL1394" s="17"/>
      <c r="DM1394" s="17"/>
      <c r="DN1394" s="17"/>
      <c r="DO1394" s="17"/>
      <c r="DP1394" s="17"/>
      <c r="DQ1394" s="17"/>
      <c r="DR1394" s="17"/>
      <c r="DS1394" s="17"/>
      <c r="DT1394" s="17"/>
      <c r="DU1394" s="17"/>
      <c r="DV1394" s="17"/>
      <c r="DW1394" s="17"/>
      <c r="DX1394" s="17"/>
      <c r="DY1394" s="17"/>
      <c r="DZ1394" s="17"/>
      <c r="EA1394" s="17"/>
      <c r="EB1394" s="17"/>
      <c r="EC1394" s="17"/>
      <c r="ED1394" s="17"/>
      <c r="EE1394" s="17"/>
      <c r="EF1394" s="17"/>
    </row>
    <row r="1395" spans="2:136" ht="15">
      <c r="B1395" s="17"/>
      <c r="C1395" s="17"/>
      <c r="D1395" s="17"/>
      <c r="E1395" s="17"/>
      <c r="F1395" s="17"/>
      <c r="G1395" s="20"/>
      <c r="H1395" s="17"/>
      <c r="I1395" s="17"/>
      <c r="J1395" s="26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17"/>
      <c r="DJ1395" s="17"/>
      <c r="DK1395" s="17"/>
      <c r="DL1395" s="17"/>
      <c r="DM1395" s="17"/>
      <c r="DN1395" s="17"/>
      <c r="DO1395" s="17"/>
      <c r="DP1395" s="17"/>
      <c r="DQ1395" s="17"/>
      <c r="DR1395" s="17"/>
      <c r="DS1395" s="17"/>
      <c r="DT1395" s="17"/>
      <c r="DU1395" s="17"/>
      <c r="DV1395" s="17"/>
      <c r="DW1395" s="17"/>
      <c r="DX1395" s="17"/>
      <c r="DY1395" s="17"/>
      <c r="DZ1395" s="17"/>
      <c r="EA1395" s="17"/>
      <c r="EB1395" s="17"/>
      <c r="EC1395" s="17"/>
      <c r="ED1395" s="17"/>
      <c r="EE1395" s="17"/>
      <c r="EF1395" s="17"/>
    </row>
    <row r="1396" spans="2:136" ht="15">
      <c r="B1396" s="17"/>
      <c r="C1396" s="17"/>
      <c r="D1396" s="17"/>
      <c r="E1396" s="17"/>
      <c r="F1396" s="17"/>
      <c r="G1396" s="20"/>
      <c r="H1396" s="17"/>
      <c r="I1396" s="17"/>
      <c r="J1396" s="26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17"/>
      <c r="DJ1396" s="17"/>
      <c r="DK1396" s="17"/>
      <c r="DL1396" s="17"/>
      <c r="DM1396" s="17"/>
      <c r="DN1396" s="17"/>
      <c r="DO1396" s="17"/>
      <c r="DP1396" s="17"/>
      <c r="DQ1396" s="17"/>
      <c r="DR1396" s="17"/>
      <c r="DS1396" s="17"/>
      <c r="DT1396" s="17"/>
      <c r="DU1396" s="17"/>
      <c r="DV1396" s="17"/>
      <c r="DW1396" s="17"/>
      <c r="DX1396" s="17"/>
      <c r="DY1396" s="17"/>
      <c r="DZ1396" s="17"/>
      <c r="EA1396" s="17"/>
      <c r="EB1396" s="17"/>
      <c r="EC1396" s="17"/>
      <c r="ED1396" s="17"/>
      <c r="EE1396" s="17"/>
      <c r="EF1396" s="17"/>
    </row>
    <row r="1397" spans="2:136" ht="15">
      <c r="B1397" s="17"/>
      <c r="C1397" s="17"/>
      <c r="D1397" s="17"/>
      <c r="E1397" s="17"/>
      <c r="F1397" s="17"/>
      <c r="G1397" s="20"/>
      <c r="H1397" s="17"/>
      <c r="I1397" s="17"/>
      <c r="J1397" s="26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17"/>
      <c r="DJ1397" s="17"/>
      <c r="DK1397" s="17"/>
      <c r="DL1397" s="17"/>
      <c r="DM1397" s="17"/>
      <c r="DN1397" s="17"/>
      <c r="DO1397" s="17"/>
      <c r="DP1397" s="17"/>
      <c r="DQ1397" s="17"/>
      <c r="DR1397" s="17"/>
      <c r="DS1397" s="17"/>
      <c r="DT1397" s="17"/>
      <c r="DU1397" s="17"/>
      <c r="DV1397" s="17"/>
      <c r="DW1397" s="17"/>
      <c r="DX1397" s="17"/>
      <c r="DY1397" s="17"/>
      <c r="DZ1397" s="17"/>
      <c r="EA1397" s="17"/>
      <c r="EB1397" s="17"/>
      <c r="EC1397" s="17"/>
      <c r="ED1397" s="17"/>
      <c r="EE1397" s="17"/>
      <c r="EF1397" s="17"/>
    </row>
    <row r="1398" spans="2:136" ht="15">
      <c r="B1398" s="17"/>
      <c r="C1398" s="17"/>
      <c r="D1398" s="17"/>
      <c r="E1398" s="17"/>
      <c r="F1398" s="17"/>
      <c r="G1398" s="20"/>
      <c r="H1398" s="17"/>
      <c r="I1398" s="17"/>
      <c r="J1398" s="26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17"/>
      <c r="DJ1398" s="17"/>
      <c r="DK1398" s="17"/>
      <c r="DL1398" s="17"/>
      <c r="DM1398" s="17"/>
      <c r="DN1398" s="17"/>
      <c r="DO1398" s="17"/>
      <c r="DP1398" s="17"/>
      <c r="DQ1398" s="17"/>
      <c r="DR1398" s="17"/>
      <c r="DS1398" s="17"/>
      <c r="DT1398" s="17"/>
      <c r="DU1398" s="17"/>
      <c r="DV1398" s="17"/>
      <c r="DW1398" s="17"/>
      <c r="DX1398" s="17"/>
      <c r="DY1398" s="17"/>
      <c r="DZ1398" s="17"/>
      <c r="EA1398" s="17"/>
      <c r="EB1398" s="17"/>
      <c r="EC1398" s="17"/>
      <c r="ED1398" s="17"/>
      <c r="EE1398" s="17"/>
      <c r="EF1398" s="17"/>
    </row>
    <row r="1399" spans="2:136" ht="15">
      <c r="B1399" s="17"/>
      <c r="C1399" s="17"/>
      <c r="D1399" s="17"/>
      <c r="E1399" s="17"/>
      <c r="F1399" s="17"/>
      <c r="G1399" s="20"/>
      <c r="H1399" s="17"/>
      <c r="I1399" s="17"/>
      <c r="J1399" s="26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17"/>
      <c r="DJ1399" s="17"/>
      <c r="DK1399" s="17"/>
      <c r="DL1399" s="17"/>
      <c r="DM1399" s="17"/>
      <c r="DN1399" s="17"/>
      <c r="DO1399" s="17"/>
      <c r="DP1399" s="17"/>
      <c r="DQ1399" s="17"/>
      <c r="DR1399" s="17"/>
      <c r="DS1399" s="17"/>
      <c r="DT1399" s="17"/>
      <c r="DU1399" s="17"/>
      <c r="DV1399" s="17"/>
      <c r="DW1399" s="17"/>
      <c r="DX1399" s="17"/>
      <c r="DY1399" s="17"/>
      <c r="DZ1399" s="17"/>
      <c r="EA1399" s="17"/>
      <c r="EB1399" s="17"/>
      <c r="EC1399" s="17"/>
      <c r="ED1399" s="17"/>
      <c r="EE1399" s="17"/>
      <c r="EF1399" s="17"/>
    </row>
    <row r="1400" spans="2:136" ht="15">
      <c r="B1400" s="17"/>
      <c r="C1400" s="17"/>
      <c r="D1400" s="17"/>
      <c r="E1400" s="17"/>
      <c r="F1400" s="17"/>
      <c r="G1400" s="20"/>
      <c r="H1400" s="17"/>
      <c r="I1400" s="17"/>
      <c r="J1400" s="26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17"/>
      <c r="DJ1400" s="17"/>
      <c r="DK1400" s="17"/>
      <c r="DL1400" s="17"/>
      <c r="DM1400" s="17"/>
      <c r="DN1400" s="17"/>
      <c r="DO1400" s="17"/>
      <c r="DP1400" s="17"/>
      <c r="DQ1400" s="17"/>
      <c r="DR1400" s="17"/>
      <c r="DS1400" s="17"/>
      <c r="DT1400" s="17"/>
      <c r="DU1400" s="17"/>
      <c r="DV1400" s="17"/>
      <c r="DW1400" s="17"/>
      <c r="DX1400" s="17"/>
      <c r="DY1400" s="17"/>
      <c r="DZ1400" s="17"/>
      <c r="EA1400" s="17"/>
      <c r="EB1400" s="17"/>
      <c r="EC1400" s="17"/>
      <c r="ED1400" s="17"/>
      <c r="EE1400" s="17"/>
      <c r="EF1400" s="17"/>
    </row>
    <row r="1401" spans="2:136" ht="15">
      <c r="B1401" s="17"/>
      <c r="C1401" s="17"/>
      <c r="D1401" s="17"/>
      <c r="E1401" s="17"/>
      <c r="F1401" s="17"/>
      <c r="G1401" s="20"/>
      <c r="H1401" s="17"/>
      <c r="I1401" s="17"/>
      <c r="J1401" s="26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17"/>
      <c r="DJ1401" s="17"/>
      <c r="DK1401" s="17"/>
      <c r="DL1401" s="17"/>
      <c r="DM1401" s="17"/>
      <c r="DN1401" s="17"/>
      <c r="DO1401" s="17"/>
      <c r="DP1401" s="17"/>
      <c r="DQ1401" s="17"/>
      <c r="DR1401" s="17"/>
      <c r="DS1401" s="17"/>
      <c r="DT1401" s="17"/>
      <c r="DU1401" s="17"/>
      <c r="DV1401" s="17"/>
      <c r="DW1401" s="17"/>
      <c r="DX1401" s="17"/>
      <c r="DY1401" s="17"/>
      <c r="DZ1401" s="17"/>
      <c r="EA1401" s="17"/>
      <c r="EB1401" s="17"/>
      <c r="EC1401" s="17"/>
      <c r="ED1401" s="17"/>
      <c r="EE1401" s="17"/>
      <c r="EF1401" s="17"/>
    </row>
    <row r="1402" spans="2:136" ht="15">
      <c r="B1402" s="17"/>
      <c r="C1402" s="17"/>
      <c r="D1402" s="17"/>
      <c r="E1402" s="17"/>
      <c r="F1402" s="17"/>
      <c r="G1402" s="20"/>
      <c r="H1402" s="17"/>
      <c r="I1402" s="17"/>
      <c r="J1402" s="26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17"/>
      <c r="DJ1402" s="17"/>
      <c r="DK1402" s="17"/>
      <c r="DL1402" s="17"/>
      <c r="DM1402" s="17"/>
      <c r="DN1402" s="17"/>
      <c r="DO1402" s="17"/>
      <c r="DP1402" s="17"/>
      <c r="DQ1402" s="17"/>
      <c r="DR1402" s="17"/>
      <c r="DS1402" s="17"/>
      <c r="DT1402" s="17"/>
      <c r="DU1402" s="17"/>
      <c r="DV1402" s="17"/>
      <c r="DW1402" s="17"/>
      <c r="DX1402" s="17"/>
      <c r="DY1402" s="17"/>
      <c r="DZ1402" s="17"/>
      <c r="EA1402" s="17"/>
      <c r="EB1402" s="17"/>
      <c r="EC1402" s="17"/>
      <c r="ED1402" s="17"/>
      <c r="EE1402" s="17"/>
      <c r="EF1402" s="17"/>
    </row>
    <row r="1403" spans="2:136" ht="15">
      <c r="B1403" s="17"/>
      <c r="C1403" s="17"/>
      <c r="D1403" s="17"/>
      <c r="E1403" s="17"/>
      <c r="F1403" s="17"/>
      <c r="G1403" s="20"/>
      <c r="H1403" s="17"/>
      <c r="I1403" s="17"/>
      <c r="J1403" s="26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17"/>
      <c r="DJ1403" s="17"/>
      <c r="DK1403" s="17"/>
      <c r="DL1403" s="17"/>
      <c r="DM1403" s="17"/>
      <c r="DN1403" s="17"/>
      <c r="DO1403" s="17"/>
      <c r="DP1403" s="17"/>
      <c r="DQ1403" s="17"/>
      <c r="DR1403" s="17"/>
      <c r="DS1403" s="17"/>
      <c r="DT1403" s="17"/>
      <c r="DU1403" s="17"/>
      <c r="DV1403" s="17"/>
      <c r="DW1403" s="17"/>
      <c r="DX1403" s="17"/>
      <c r="DY1403" s="17"/>
      <c r="DZ1403" s="17"/>
      <c r="EA1403" s="17"/>
      <c r="EB1403" s="17"/>
      <c r="EC1403" s="17"/>
      <c r="ED1403" s="17"/>
      <c r="EE1403" s="17"/>
      <c r="EF1403" s="17"/>
    </row>
    <row r="1404" spans="2:136" ht="15">
      <c r="B1404" s="17"/>
      <c r="C1404" s="17"/>
      <c r="D1404" s="17"/>
      <c r="E1404" s="17"/>
      <c r="F1404" s="17"/>
      <c r="G1404" s="20"/>
      <c r="H1404" s="17"/>
      <c r="I1404" s="17"/>
      <c r="J1404" s="26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17"/>
      <c r="DJ1404" s="17"/>
      <c r="DK1404" s="17"/>
      <c r="DL1404" s="17"/>
      <c r="DM1404" s="17"/>
      <c r="DN1404" s="17"/>
      <c r="DO1404" s="17"/>
      <c r="DP1404" s="17"/>
      <c r="DQ1404" s="17"/>
      <c r="DR1404" s="17"/>
      <c r="DS1404" s="17"/>
      <c r="DT1404" s="17"/>
      <c r="DU1404" s="17"/>
      <c r="DV1404" s="17"/>
      <c r="DW1404" s="17"/>
      <c r="DX1404" s="17"/>
      <c r="DY1404" s="17"/>
      <c r="DZ1404" s="17"/>
      <c r="EA1404" s="17"/>
      <c r="EB1404" s="17"/>
      <c r="EC1404" s="17"/>
      <c r="ED1404" s="17"/>
      <c r="EE1404" s="17"/>
      <c r="EF1404" s="17"/>
    </row>
    <row r="1405" spans="2:136" ht="15">
      <c r="B1405" s="17"/>
      <c r="C1405" s="17"/>
      <c r="D1405" s="17"/>
      <c r="E1405" s="17"/>
      <c r="F1405" s="17"/>
      <c r="G1405" s="20"/>
      <c r="H1405" s="17"/>
      <c r="I1405" s="17"/>
      <c r="J1405" s="26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17"/>
      <c r="DJ1405" s="17"/>
      <c r="DK1405" s="17"/>
      <c r="DL1405" s="17"/>
      <c r="DM1405" s="17"/>
      <c r="DN1405" s="17"/>
      <c r="DO1405" s="17"/>
      <c r="DP1405" s="17"/>
      <c r="DQ1405" s="17"/>
      <c r="DR1405" s="17"/>
      <c r="DS1405" s="17"/>
      <c r="DT1405" s="17"/>
      <c r="DU1405" s="17"/>
      <c r="DV1405" s="17"/>
      <c r="DW1405" s="17"/>
      <c r="DX1405" s="17"/>
      <c r="DY1405" s="17"/>
      <c r="DZ1405" s="17"/>
      <c r="EA1405" s="17"/>
      <c r="EB1405" s="17"/>
      <c r="EC1405" s="17"/>
      <c r="ED1405" s="17"/>
      <c r="EE1405" s="17"/>
      <c r="EF1405" s="17"/>
    </row>
    <row r="1406" spans="2:136" ht="15">
      <c r="B1406" s="17"/>
      <c r="C1406" s="17"/>
      <c r="D1406" s="17"/>
      <c r="E1406" s="17"/>
      <c r="F1406" s="17"/>
      <c r="G1406" s="20"/>
      <c r="H1406" s="17"/>
      <c r="I1406" s="17"/>
      <c r="J1406" s="26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17"/>
      <c r="DJ1406" s="17"/>
      <c r="DK1406" s="17"/>
      <c r="DL1406" s="17"/>
      <c r="DM1406" s="17"/>
      <c r="DN1406" s="17"/>
      <c r="DO1406" s="17"/>
      <c r="DP1406" s="17"/>
      <c r="DQ1406" s="17"/>
      <c r="DR1406" s="17"/>
      <c r="DS1406" s="17"/>
      <c r="DT1406" s="17"/>
      <c r="DU1406" s="17"/>
      <c r="DV1406" s="17"/>
      <c r="DW1406" s="17"/>
      <c r="DX1406" s="17"/>
      <c r="DY1406" s="17"/>
      <c r="DZ1406" s="17"/>
      <c r="EA1406" s="17"/>
      <c r="EB1406" s="17"/>
      <c r="EC1406" s="17"/>
      <c r="ED1406" s="17"/>
      <c r="EE1406" s="17"/>
      <c r="EF1406" s="17"/>
    </row>
    <row r="1407" spans="2:136" ht="15">
      <c r="B1407" s="17"/>
      <c r="C1407" s="17"/>
      <c r="D1407" s="17"/>
      <c r="E1407" s="17"/>
      <c r="F1407" s="17"/>
      <c r="G1407" s="20"/>
      <c r="H1407" s="17"/>
      <c r="I1407" s="17"/>
      <c r="J1407" s="26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17"/>
      <c r="DJ1407" s="17"/>
      <c r="DK1407" s="17"/>
      <c r="DL1407" s="17"/>
      <c r="DM1407" s="17"/>
      <c r="DN1407" s="17"/>
      <c r="DO1407" s="17"/>
      <c r="DP1407" s="17"/>
      <c r="DQ1407" s="17"/>
      <c r="DR1407" s="17"/>
      <c r="DS1407" s="17"/>
      <c r="DT1407" s="17"/>
      <c r="DU1407" s="17"/>
      <c r="DV1407" s="17"/>
      <c r="DW1407" s="17"/>
      <c r="DX1407" s="17"/>
      <c r="DY1407" s="17"/>
      <c r="DZ1407" s="17"/>
      <c r="EA1407" s="17"/>
      <c r="EB1407" s="17"/>
      <c r="EC1407" s="17"/>
      <c r="ED1407" s="17"/>
      <c r="EE1407" s="17"/>
      <c r="EF1407" s="17"/>
    </row>
    <row r="1408" spans="2:136" ht="15">
      <c r="B1408" s="17"/>
      <c r="C1408" s="17"/>
      <c r="D1408" s="17"/>
      <c r="E1408" s="17"/>
      <c r="F1408" s="17"/>
      <c r="G1408" s="20"/>
      <c r="H1408" s="17"/>
      <c r="I1408" s="17"/>
      <c r="J1408" s="26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17"/>
      <c r="DJ1408" s="17"/>
      <c r="DK1408" s="17"/>
      <c r="DL1408" s="17"/>
      <c r="DM1408" s="17"/>
      <c r="DN1408" s="17"/>
      <c r="DO1408" s="17"/>
      <c r="DP1408" s="17"/>
      <c r="DQ1408" s="17"/>
      <c r="DR1408" s="17"/>
      <c r="DS1408" s="17"/>
      <c r="DT1408" s="17"/>
      <c r="DU1408" s="17"/>
      <c r="DV1408" s="17"/>
      <c r="DW1408" s="17"/>
      <c r="DX1408" s="17"/>
      <c r="DY1408" s="17"/>
      <c r="DZ1408" s="17"/>
      <c r="EA1408" s="17"/>
      <c r="EB1408" s="17"/>
      <c r="EC1408" s="17"/>
      <c r="ED1408" s="17"/>
      <c r="EE1408" s="17"/>
      <c r="EF1408" s="17"/>
    </row>
    <row r="1409" spans="2:136" ht="15">
      <c r="B1409" s="17"/>
      <c r="C1409" s="17"/>
      <c r="D1409" s="17"/>
      <c r="E1409" s="17"/>
      <c r="F1409" s="17"/>
      <c r="G1409" s="20"/>
      <c r="H1409" s="17"/>
      <c r="I1409" s="17"/>
      <c r="J1409" s="26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17"/>
      <c r="DJ1409" s="17"/>
      <c r="DK1409" s="17"/>
      <c r="DL1409" s="17"/>
      <c r="DM1409" s="17"/>
      <c r="DN1409" s="17"/>
      <c r="DO1409" s="17"/>
      <c r="DP1409" s="17"/>
      <c r="DQ1409" s="17"/>
      <c r="DR1409" s="17"/>
      <c r="DS1409" s="17"/>
      <c r="DT1409" s="17"/>
      <c r="DU1409" s="17"/>
      <c r="DV1409" s="17"/>
      <c r="DW1409" s="17"/>
      <c r="DX1409" s="17"/>
      <c r="DY1409" s="17"/>
      <c r="DZ1409" s="17"/>
      <c r="EA1409" s="17"/>
      <c r="EB1409" s="17"/>
      <c r="EC1409" s="17"/>
      <c r="ED1409" s="17"/>
      <c r="EE1409" s="17"/>
      <c r="EF1409" s="17"/>
    </row>
    <row r="1410" spans="2:136" ht="15">
      <c r="B1410" s="17"/>
      <c r="C1410" s="17"/>
      <c r="D1410" s="17"/>
      <c r="E1410" s="17"/>
      <c r="F1410" s="17"/>
      <c r="G1410" s="20"/>
      <c r="H1410" s="17"/>
      <c r="I1410" s="17"/>
      <c r="J1410" s="26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17"/>
      <c r="DJ1410" s="17"/>
      <c r="DK1410" s="17"/>
      <c r="DL1410" s="17"/>
      <c r="DM1410" s="17"/>
      <c r="DN1410" s="17"/>
      <c r="DO1410" s="17"/>
      <c r="DP1410" s="17"/>
      <c r="DQ1410" s="17"/>
      <c r="DR1410" s="17"/>
      <c r="DS1410" s="17"/>
      <c r="DT1410" s="17"/>
      <c r="DU1410" s="17"/>
      <c r="DV1410" s="17"/>
      <c r="DW1410" s="17"/>
      <c r="DX1410" s="17"/>
      <c r="DY1410" s="17"/>
      <c r="DZ1410" s="17"/>
      <c r="EA1410" s="17"/>
      <c r="EB1410" s="17"/>
      <c r="EC1410" s="17"/>
      <c r="ED1410" s="17"/>
      <c r="EE1410" s="17"/>
      <c r="EF1410" s="17"/>
    </row>
    <row r="1411" spans="2:136" ht="15">
      <c r="B1411" s="17"/>
      <c r="C1411" s="17"/>
      <c r="D1411" s="17"/>
      <c r="E1411" s="17"/>
      <c r="F1411" s="17"/>
      <c r="G1411" s="20"/>
      <c r="H1411" s="17"/>
      <c r="I1411" s="17"/>
      <c r="J1411" s="26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17"/>
      <c r="DJ1411" s="17"/>
      <c r="DK1411" s="17"/>
      <c r="DL1411" s="17"/>
      <c r="DM1411" s="17"/>
      <c r="DN1411" s="17"/>
      <c r="DO1411" s="17"/>
      <c r="DP1411" s="17"/>
      <c r="DQ1411" s="17"/>
      <c r="DR1411" s="17"/>
      <c r="DS1411" s="17"/>
      <c r="DT1411" s="17"/>
      <c r="DU1411" s="17"/>
      <c r="DV1411" s="17"/>
      <c r="DW1411" s="17"/>
      <c r="DX1411" s="17"/>
      <c r="DY1411" s="17"/>
      <c r="DZ1411" s="17"/>
      <c r="EA1411" s="17"/>
      <c r="EB1411" s="17"/>
      <c r="EC1411" s="17"/>
      <c r="ED1411" s="17"/>
      <c r="EE1411" s="17"/>
      <c r="EF1411" s="17"/>
    </row>
    <row r="1412" spans="2:136" ht="15">
      <c r="B1412" s="17"/>
      <c r="C1412" s="17"/>
      <c r="D1412" s="17"/>
      <c r="E1412" s="17"/>
      <c r="F1412" s="17"/>
      <c r="G1412" s="20"/>
      <c r="H1412" s="17"/>
      <c r="I1412" s="17"/>
      <c r="J1412" s="26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17"/>
      <c r="DJ1412" s="17"/>
      <c r="DK1412" s="17"/>
      <c r="DL1412" s="17"/>
      <c r="DM1412" s="17"/>
      <c r="DN1412" s="17"/>
      <c r="DO1412" s="17"/>
      <c r="DP1412" s="17"/>
      <c r="DQ1412" s="17"/>
      <c r="DR1412" s="17"/>
      <c r="DS1412" s="17"/>
      <c r="DT1412" s="17"/>
      <c r="DU1412" s="17"/>
      <c r="DV1412" s="17"/>
      <c r="DW1412" s="17"/>
      <c r="DX1412" s="17"/>
      <c r="DY1412" s="17"/>
      <c r="DZ1412" s="17"/>
      <c r="EA1412" s="17"/>
      <c r="EB1412" s="17"/>
      <c r="EC1412" s="17"/>
      <c r="ED1412" s="17"/>
      <c r="EE1412" s="17"/>
      <c r="EF1412" s="17"/>
    </row>
    <row r="1413" spans="2:136" ht="15">
      <c r="B1413" s="17"/>
      <c r="C1413" s="17"/>
      <c r="D1413" s="17"/>
      <c r="E1413" s="17"/>
      <c r="F1413" s="17"/>
      <c r="G1413" s="20"/>
      <c r="H1413" s="17"/>
      <c r="I1413" s="17"/>
      <c r="J1413" s="26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17"/>
      <c r="DJ1413" s="17"/>
      <c r="DK1413" s="17"/>
      <c r="DL1413" s="17"/>
      <c r="DM1413" s="17"/>
      <c r="DN1413" s="17"/>
      <c r="DO1413" s="17"/>
      <c r="DP1413" s="17"/>
      <c r="DQ1413" s="17"/>
      <c r="DR1413" s="17"/>
      <c r="DS1413" s="17"/>
      <c r="DT1413" s="17"/>
      <c r="DU1413" s="17"/>
      <c r="DV1413" s="17"/>
      <c r="DW1413" s="17"/>
      <c r="DX1413" s="17"/>
      <c r="DY1413" s="17"/>
      <c r="DZ1413" s="17"/>
      <c r="EA1413" s="17"/>
      <c r="EB1413" s="17"/>
      <c r="EC1413" s="17"/>
      <c r="ED1413" s="17"/>
      <c r="EE1413" s="17"/>
      <c r="EF1413" s="17"/>
    </row>
    <row r="1414" spans="2:136" ht="15">
      <c r="B1414" s="17"/>
      <c r="C1414" s="17"/>
      <c r="D1414" s="17"/>
      <c r="E1414" s="17"/>
      <c r="F1414" s="17"/>
      <c r="G1414" s="20"/>
      <c r="H1414" s="17"/>
      <c r="I1414" s="17"/>
      <c r="J1414" s="26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17"/>
      <c r="DJ1414" s="17"/>
      <c r="DK1414" s="17"/>
      <c r="DL1414" s="17"/>
      <c r="DM1414" s="17"/>
      <c r="DN1414" s="17"/>
      <c r="DO1414" s="17"/>
      <c r="DP1414" s="17"/>
      <c r="DQ1414" s="17"/>
      <c r="DR1414" s="17"/>
      <c r="DS1414" s="17"/>
      <c r="DT1414" s="17"/>
      <c r="DU1414" s="17"/>
      <c r="DV1414" s="17"/>
      <c r="DW1414" s="17"/>
      <c r="DX1414" s="17"/>
      <c r="DY1414" s="17"/>
      <c r="DZ1414" s="17"/>
      <c r="EA1414" s="17"/>
      <c r="EB1414" s="17"/>
      <c r="EC1414" s="17"/>
      <c r="ED1414" s="17"/>
      <c r="EE1414" s="17"/>
      <c r="EF1414" s="17"/>
    </row>
    <row r="1415" spans="2:136" ht="15">
      <c r="B1415" s="17"/>
      <c r="C1415" s="17"/>
      <c r="D1415" s="17"/>
      <c r="E1415" s="17"/>
      <c r="F1415" s="17"/>
      <c r="G1415" s="20"/>
      <c r="H1415" s="17"/>
      <c r="I1415" s="17"/>
      <c r="J1415" s="26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17"/>
      <c r="DJ1415" s="17"/>
      <c r="DK1415" s="17"/>
      <c r="DL1415" s="17"/>
      <c r="DM1415" s="17"/>
      <c r="DN1415" s="17"/>
      <c r="DO1415" s="17"/>
      <c r="DP1415" s="17"/>
      <c r="DQ1415" s="17"/>
      <c r="DR1415" s="17"/>
      <c r="DS1415" s="17"/>
      <c r="DT1415" s="17"/>
      <c r="DU1415" s="17"/>
      <c r="DV1415" s="17"/>
      <c r="DW1415" s="17"/>
      <c r="DX1415" s="17"/>
      <c r="DY1415" s="17"/>
      <c r="DZ1415" s="17"/>
      <c r="EA1415" s="17"/>
      <c r="EB1415" s="17"/>
      <c r="EC1415" s="17"/>
      <c r="ED1415" s="17"/>
      <c r="EE1415" s="17"/>
      <c r="EF1415" s="17"/>
    </row>
    <row r="1416" spans="2:136" ht="15">
      <c r="B1416" s="17"/>
      <c r="C1416" s="17"/>
      <c r="D1416" s="17"/>
      <c r="E1416" s="17"/>
      <c r="F1416" s="17"/>
      <c r="G1416" s="20"/>
      <c r="H1416" s="17"/>
      <c r="I1416" s="17"/>
      <c r="J1416" s="26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17"/>
      <c r="DJ1416" s="17"/>
      <c r="DK1416" s="17"/>
      <c r="DL1416" s="17"/>
      <c r="DM1416" s="17"/>
      <c r="DN1416" s="17"/>
      <c r="DO1416" s="17"/>
      <c r="DP1416" s="17"/>
      <c r="DQ1416" s="17"/>
      <c r="DR1416" s="17"/>
      <c r="DS1416" s="17"/>
      <c r="DT1416" s="17"/>
      <c r="DU1416" s="17"/>
      <c r="DV1416" s="17"/>
      <c r="DW1416" s="17"/>
      <c r="DX1416" s="17"/>
      <c r="DY1416" s="17"/>
      <c r="DZ1416" s="17"/>
      <c r="EA1416" s="17"/>
      <c r="EB1416" s="17"/>
      <c r="EC1416" s="17"/>
      <c r="ED1416" s="17"/>
      <c r="EE1416" s="17"/>
      <c r="EF1416" s="17"/>
    </row>
    <row r="1417" spans="2:136" ht="15">
      <c r="B1417" s="17"/>
      <c r="C1417" s="17"/>
      <c r="D1417" s="17"/>
      <c r="E1417" s="17"/>
      <c r="F1417" s="17"/>
      <c r="G1417" s="20"/>
      <c r="H1417" s="17"/>
      <c r="I1417" s="17"/>
      <c r="J1417" s="26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17"/>
      <c r="DJ1417" s="17"/>
      <c r="DK1417" s="17"/>
      <c r="DL1417" s="17"/>
      <c r="DM1417" s="17"/>
      <c r="DN1417" s="17"/>
      <c r="DO1417" s="17"/>
      <c r="DP1417" s="17"/>
      <c r="DQ1417" s="17"/>
      <c r="DR1417" s="17"/>
      <c r="DS1417" s="17"/>
      <c r="DT1417" s="17"/>
      <c r="DU1417" s="17"/>
      <c r="DV1417" s="17"/>
      <c r="DW1417" s="17"/>
      <c r="DX1417" s="17"/>
      <c r="DY1417" s="17"/>
      <c r="DZ1417" s="17"/>
      <c r="EA1417" s="17"/>
      <c r="EB1417" s="17"/>
      <c r="EC1417" s="17"/>
      <c r="ED1417" s="17"/>
      <c r="EE1417" s="17"/>
      <c r="EF1417" s="17"/>
    </row>
    <row r="1418" spans="2:136" ht="15">
      <c r="B1418" s="17"/>
      <c r="C1418" s="17"/>
      <c r="D1418" s="17"/>
      <c r="E1418" s="17"/>
      <c r="F1418" s="17"/>
      <c r="G1418" s="20"/>
      <c r="H1418" s="17"/>
      <c r="I1418" s="17"/>
      <c r="J1418" s="26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17"/>
      <c r="DJ1418" s="17"/>
      <c r="DK1418" s="17"/>
      <c r="DL1418" s="17"/>
      <c r="DM1418" s="17"/>
      <c r="DN1418" s="17"/>
      <c r="DO1418" s="17"/>
      <c r="DP1418" s="17"/>
      <c r="DQ1418" s="17"/>
      <c r="DR1418" s="17"/>
      <c r="DS1418" s="17"/>
      <c r="DT1418" s="17"/>
      <c r="DU1418" s="17"/>
      <c r="DV1418" s="17"/>
      <c r="DW1418" s="17"/>
      <c r="DX1418" s="17"/>
      <c r="DY1418" s="17"/>
      <c r="DZ1418" s="17"/>
      <c r="EA1418" s="17"/>
      <c r="EB1418" s="17"/>
      <c r="EC1418" s="17"/>
      <c r="ED1418" s="17"/>
      <c r="EE1418" s="17"/>
      <c r="EF1418" s="17"/>
    </row>
    <row r="1419" spans="2:136" ht="15">
      <c r="B1419" s="17"/>
      <c r="C1419" s="17"/>
      <c r="D1419" s="17"/>
      <c r="E1419" s="17"/>
      <c r="F1419" s="17"/>
      <c r="G1419" s="20"/>
      <c r="H1419" s="17"/>
      <c r="I1419" s="17"/>
      <c r="J1419" s="26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17"/>
      <c r="DJ1419" s="17"/>
      <c r="DK1419" s="17"/>
      <c r="DL1419" s="17"/>
      <c r="DM1419" s="17"/>
      <c r="DN1419" s="17"/>
      <c r="DO1419" s="17"/>
      <c r="DP1419" s="17"/>
      <c r="DQ1419" s="17"/>
      <c r="DR1419" s="17"/>
      <c r="DS1419" s="17"/>
      <c r="DT1419" s="17"/>
      <c r="DU1419" s="17"/>
      <c r="DV1419" s="17"/>
      <c r="DW1419" s="17"/>
      <c r="DX1419" s="17"/>
      <c r="DY1419" s="17"/>
      <c r="DZ1419" s="17"/>
      <c r="EA1419" s="17"/>
      <c r="EB1419" s="17"/>
      <c r="EC1419" s="17"/>
      <c r="ED1419" s="17"/>
      <c r="EE1419" s="17"/>
      <c r="EF1419" s="17"/>
    </row>
    <row r="1420" spans="2:136" ht="15">
      <c r="B1420" s="17"/>
      <c r="C1420" s="17"/>
      <c r="D1420" s="17"/>
      <c r="E1420" s="17"/>
      <c r="F1420" s="17"/>
      <c r="G1420" s="20"/>
      <c r="H1420" s="17"/>
      <c r="I1420" s="17"/>
      <c r="J1420" s="26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17"/>
      <c r="DJ1420" s="17"/>
      <c r="DK1420" s="17"/>
      <c r="DL1420" s="17"/>
      <c r="DM1420" s="17"/>
      <c r="DN1420" s="17"/>
      <c r="DO1420" s="17"/>
      <c r="DP1420" s="17"/>
      <c r="DQ1420" s="17"/>
      <c r="DR1420" s="17"/>
      <c r="DS1420" s="17"/>
      <c r="DT1420" s="17"/>
      <c r="DU1420" s="17"/>
      <c r="DV1420" s="17"/>
      <c r="DW1420" s="17"/>
      <c r="DX1420" s="17"/>
      <c r="DY1420" s="17"/>
      <c r="DZ1420" s="17"/>
      <c r="EA1420" s="17"/>
      <c r="EB1420" s="17"/>
      <c r="EC1420" s="17"/>
      <c r="ED1420" s="17"/>
      <c r="EE1420" s="17"/>
      <c r="EF1420" s="17"/>
    </row>
    <row r="1421" spans="2:136" ht="15">
      <c r="B1421" s="17"/>
      <c r="C1421" s="17"/>
      <c r="D1421" s="17"/>
      <c r="E1421" s="17"/>
      <c r="F1421" s="17"/>
      <c r="G1421" s="20"/>
      <c r="H1421" s="17"/>
      <c r="I1421" s="17"/>
      <c r="J1421" s="26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17"/>
      <c r="DJ1421" s="17"/>
      <c r="DK1421" s="17"/>
      <c r="DL1421" s="17"/>
      <c r="DM1421" s="17"/>
      <c r="DN1421" s="17"/>
      <c r="DO1421" s="17"/>
      <c r="DP1421" s="17"/>
      <c r="DQ1421" s="17"/>
      <c r="DR1421" s="17"/>
      <c r="DS1421" s="17"/>
      <c r="DT1421" s="17"/>
      <c r="DU1421" s="17"/>
      <c r="DV1421" s="17"/>
      <c r="DW1421" s="17"/>
      <c r="DX1421" s="17"/>
      <c r="DY1421" s="17"/>
      <c r="DZ1421" s="17"/>
      <c r="EA1421" s="17"/>
      <c r="EB1421" s="17"/>
      <c r="EC1421" s="17"/>
      <c r="ED1421" s="17"/>
      <c r="EE1421" s="17"/>
      <c r="EF1421" s="17"/>
    </row>
    <row r="1422" spans="2:136" ht="15">
      <c r="B1422" s="17"/>
      <c r="C1422" s="17"/>
      <c r="D1422" s="17"/>
      <c r="E1422" s="17"/>
      <c r="F1422" s="17"/>
      <c r="G1422" s="20"/>
      <c r="H1422" s="17"/>
      <c r="I1422" s="17"/>
      <c r="J1422" s="26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17"/>
      <c r="DJ1422" s="17"/>
      <c r="DK1422" s="17"/>
      <c r="DL1422" s="17"/>
      <c r="DM1422" s="17"/>
      <c r="DN1422" s="17"/>
      <c r="DO1422" s="17"/>
      <c r="DP1422" s="17"/>
      <c r="DQ1422" s="17"/>
      <c r="DR1422" s="17"/>
      <c r="DS1422" s="17"/>
      <c r="DT1422" s="17"/>
      <c r="DU1422" s="17"/>
      <c r="DV1422" s="17"/>
      <c r="DW1422" s="17"/>
      <c r="DX1422" s="17"/>
      <c r="DY1422" s="17"/>
      <c r="DZ1422" s="17"/>
      <c r="EA1422" s="17"/>
      <c r="EB1422" s="17"/>
      <c r="EC1422" s="17"/>
      <c r="ED1422" s="17"/>
      <c r="EE1422" s="17"/>
      <c r="EF1422" s="17"/>
    </row>
    <row r="1423" spans="2:136" ht="15">
      <c r="B1423" s="17"/>
      <c r="C1423" s="17"/>
      <c r="D1423" s="17"/>
      <c r="E1423" s="17"/>
      <c r="F1423" s="17"/>
      <c r="G1423" s="20"/>
      <c r="H1423" s="17"/>
      <c r="I1423" s="17"/>
      <c r="J1423" s="26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17"/>
      <c r="DJ1423" s="17"/>
      <c r="DK1423" s="17"/>
      <c r="DL1423" s="17"/>
      <c r="DM1423" s="17"/>
      <c r="DN1423" s="17"/>
      <c r="DO1423" s="17"/>
      <c r="DP1423" s="17"/>
      <c r="DQ1423" s="17"/>
      <c r="DR1423" s="17"/>
      <c r="DS1423" s="17"/>
      <c r="DT1423" s="17"/>
      <c r="DU1423" s="17"/>
      <c r="DV1423" s="17"/>
      <c r="DW1423" s="17"/>
      <c r="DX1423" s="17"/>
      <c r="DY1423" s="17"/>
      <c r="DZ1423" s="17"/>
      <c r="EA1423" s="17"/>
      <c r="EB1423" s="17"/>
      <c r="EC1423" s="17"/>
      <c r="ED1423" s="17"/>
      <c r="EE1423" s="17"/>
      <c r="EF1423" s="17"/>
    </row>
    <row r="1424" spans="2:136" ht="15">
      <c r="B1424" s="17"/>
      <c r="C1424" s="17"/>
      <c r="D1424" s="17"/>
      <c r="E1424" s="17"/>
      <c r="F1424" s="17"/>
      <c r="G1424" s="20"/>
      <c r="H1424" s="17"/>
      <c r="I1424" s="17"/>
      <c r="J1424" s="26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17"/>
      <c r="DJ1424" s="17"/>
      <c r="DK1424" s="17"/>
      <c r="DL1424" s="17"/>
      <c r="DM1424" s="17"/>
      <c r="DN1424" s="17"/>
      <c r="DO1424" s="17"/>
      <c r="DP1424" s="17"/>
      <c r="DQ1424" s="17"/>
      <c r="DR1424" s="17"/>
      <c r="DS1424" s="17"/>
      <c r="DT1424" s="17"/>
      <c r="DU1424" s="17"/>
      <c r="DV1424" s="17"/>
      <c r="DW1424" s="17"/>
      <c r="DX1424" s="17"/>
      <c r="DY1424" s="17"/>
      <c r="DZ1424" s="17"/>
      <c r="EA1424" s="17"/>
      <c r="EB1424" s="17"/>
      <c r="EC1424" s="17"/>
      <c r="ED1424" s="17"/>
      <c r="EE1424" s="17"/>
      <c r="EF1424" s="17"/>
    </row>
    <row r="1425" spans="2:136" ht="15">
      <c r="B1425" s="17"/>
      <c r="C1425" s="17"/>
      <c r="D1425" s="17"/>
      <c r="E1425" s="17"/>
      <c r="F1425" s="17"/>
      <c r="G1425" s="20"/>
      <c r="H1425" s="17"/>
      <c r="I1425" s="17"/>
      <c r="J1425" s="26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17"/>
      <c r="DJ1425" s="17"/>
      <c r="DK1425" s="17"/>
      <c r="DL1425" s="17"/>
      <c r="DM1425" s="17"/>
      <c r="DN1425" s="17"/>
      <c r="DO1425" s="17"/>
      <c r="DP1425" s="17"/>
      <c r="DQ1425" s="17"/>
      <c r="DR1425" s="17"/>
      <c r="DS1425" s="17"/>
      <c r="DT1425" s="17"/>
      <c r="DU1425" s="17"/>
      <c r="DV1425" s="17"/>
      <c r="DW1425" s="17"/>
      <c r="DX1425" s="17"/>
      <c r="DY1425" s="17"/>
      <c r="DZ1425" s="17"/>
      <c r="EA1425" s="17"/>
      <c r="EB1425" s="17"/>
      <c r="EC1425" s="17"/>
      <c r="ED1425" s="17"/>
      <c r="EE1425" s="17"/>
      <c r="EF1425" s="17"/>
    </row>
    <row r="1426" spans="2:136" ht="15">
      <c r="B1426" s="17"/>
      <c r="C1426" s="17"/>
      <c r="D1426" s="17"/>
      <c r="E1426" s="17"/>
      <c r="F1426" s="17"/>
      <c r="G1426" s="20"/>
      <c r="H1426" s="17"/>
      <c r="I1426" s="17"/>
      <c r="J1426" s="26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17"/>
      <c r="DJ1426" s="17"/>
      <c r="DK1426" s="17"/>
      <c r="DL1426" s="17"/>
      <c r="DM1426" s="17"/>
      <c r="DN1426" s="17"/>
      <c r="DO1426" s="17"/>
      <c r="DP1426" s="17"/>
      <c r="DQ1426" s="17"/>
      <c r="DR1426" s="17"/>
      <c r="DS1426" s="17"/>
      <c r="DT1426" s="17"/>
      <c r="DU1426" s="17"/>
      <c r="DV1426" s="17"/>
      <c r="DW1426" s="17"/>
      <c r="DX1426" s="17"/>
      <c r="DY1426" s="17"/>
      <c r="DZ1426" s="17"/>
      <c r="EA1426" s="17"/>
      <c r="EB1426" s="17"/>
      <c r="EC1426" s="17"/>
      <c r="ED1426" s="17"/>
      <c r="EE1426" s="17"/>
      <c r="EF1426" s="17"/>
    </row>
    <row r="1427" spans="2:136" ht="15">
      <c r="B1427" s="17"/>
      <c r="C1427" s="17"/>
      <c r="D1427" s="17"/>
      <c r="E1427" s="17"/>
      <c r="F1427" s="17"/>
      <c r="G1427" s="20"/>
      <c r="H1427" s="17"/>
      <c r="I1427" s="17"/>
      <c r="J1427" s="26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17"/>
      <c r="DJ1427" s="17"/>
      <c r="DK1427" s="17"/>
      <c r="DL1427" s="17"/>
      <c r="DM1427" s="17"/>
      <c r="DN1427" s="17"/>
      <c r="DO1427" s="17"/>
      <c r="DP1427" s="17"/>
      <c r="DQ1427" s="17"/>
      <c r="DR1427" s="17"/>
      <c r="DS1427" s="17"/>
      <c r="DT1427" s="17"/>
      <c r="DU1427" s="17"/>
      <c r="DV1427" s="17"/>
      <c r="DW1427" s="17"/>
      <c r="DX1427" s="17"/>
      <c r="DY1427" s="17"/>
      <c r="DZ1427" s="17"/>
      <c r="EA1427" s="17"/>
      <c r="EB1427" s="17"/>
      <c r="EC1427" s="17"/>
      <c r="ED1427" s="17"/>
      <c r="EE1427" s="17"/>
      <c r="EF1427" s="17"/>
    </row>
    <row r="1428" spans="2:136" ht="15">
      <c r="B1428" s="17"/>
      <c r="C1428" s="17"/>
      <c r="D1428" s="17"/>
      <c r="E1428" s="17"/>
      <c r="F1428" s="17"/>
      <c r="G1428" s="20"/>
      <c r="H1428" s="17"/>
      <c r="I1428" s="17"/>
      <c r="J1428" s="26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17"/>
      <c r="DJ1428" s="17"/>
      <c r="DK1428" s="17"/>
      <c r="DL1428" s="17"/>
      <c r="DM1428" s="17"/>
      <c r="DN1428" s="17"/>
      <c r="DO1428" s="17"/>
      <c r="DP1428" s="17"/>
      <c r="DQ1428" s="17"/>
      <c r="DR1428" s="17"/>
      <c r="DS1428" s="17"/>
      <c r="DT1428" s="17"/>
      <c r="DU1428" s="17"/>
      <c r="DV1428" s="17"/>
      <c r="DW1428" s="17"/>
      <c r="DX1428" s="17"/>
      <c r="DY1428" s="17"/>
      <c r="DZ1428" s="17"/>
      <c r="EA1428" s="17"/>
      <c r="EB1428" s="17"/>
      <c r="EC1428" s="17"/>
      <c r="ED1428" s="17"/>
      <c r="EE1428" s="17"/>
      <c r="EF1428" s="17"/>
    </row>
    <row r="1429" spans="2:136" ht="15">
      <c r="B1429" s="17"/>
      <c r="C1429" s="17"/>
      <c r="D1429" s="17"/>
      <c r="E1429" s="17"/>
      <c r="F1429" s="17"/>
      <c r="G1429" s="20"/>
      <c r="H1429" s="17"/>
      <c r="I1429" s="17"/>
      <c r="J1429" s="26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17"/>
      <c r="DJ1429" s="17"/>
      <c r="DK1429" s="17"/>
      <c r="DL1429" s="17"/>
      <c r="DM1429" s="17"/>
      <c r="DN1429" s="17"/>
      <c r="DO1429" s="17"/>
      <c r="DP1429" s="17"/>
      <c r="DQ1429" s="17"/>
      <c r="DR1429" s="17"/>
      <c r="DS1429" s="17"/>
      <c r="DT1429" s="17"/>
      <c r="DU1429" s="17"/>
      <c r="DV1429" s="17"/>
      <c r="DW1429" s="17"/>
      <c r="DX1429" s="17"/>
      <c r="DY1429" s="17"/>
      <c r="DZ1429" s="17"/>
      <c r="EA1429" s="17"/>
      <c r="EB1429" s="17"/>
      <c r="EC1429" s="17"/>
      <c r="ED1429" s="17"/>
      <c r="EE1429" s="17"/>
      <c r="EF1429" s="17"/>
    </row>
    <row r="1430" spans="2:136" ht="15">
      <c r="B1430" s="17"/>
      <c r="C1430" s="17"/>
      <c r="D1430" s="17"/>
      <c r="E1430" s="17"/>
      <c r="F1430" s="17"/>
      <c r="G1430" s="20"/>
      <c r="H1430" s="17"/>
      <c r="I1430" s="17"/>
      <c r="J1430" s="26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17"/>
      <c r="DJ1430" s="17"/>
      <c r="DK1430" s="17"/>
      <c r="DL1430" s="17"/>
      <c r="DM1430" s="17"/>
      <c r="DN1430" s="17"/>
      <c r="DO1430" s="17"/>
      <c r="DP1430" s="17"/>
      <c r="DQ1430" s="17"/>
      <c r="DR1430" s="17"/>
      <c r="DS1430" s="17"/>
      <c r="DT1430" s="17"/>
      <c r="DU1430" s="17"/>
      <c r="DV1430" s="17"/>
      <c r="DW1430" s="17"/>
      <c r="DX1430" s="17"/>
      <c r="DY1430" s="17"/>
      <c r="DZ1430" s="17"/>
      <c r="EA1430" s="17"/>
      <c r="EB1430" s="17"/>
      <c r="EC1430" s="17"/>
      <c r="ED1430" s="17"/>
      <c r="EE1430" s="17"/>
      <c r="EF1430" s="17"/>
    </row>
    <row r="1431" spans="2:136" ht="15">
      <c r="B1431" s="17"/>
      <c r="C1431" s="17"/>
      <c r="D1431" s="17"/>
      <c r="E1431" s="17"/>
      <c r="F1431" s="17"/>
      <c r="G1431" s="20"/>
      <c r="H1431" s="17"/>
      <c r="I1431" s="17"/>
      <c r="J1431" s="26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17"/>
      <c r="DJ1431" s="17"/>
      <c r="DK1431" s="17"/>
      <c r="DL1431" s="17"/>
      <c r="DM1431" s="17"/>
      <c r="DN1431" s="17"/>
      <c r="DO1431" s="17"/>
      <c r="DP1431" s="17"/>
      <c r="DQ1431" s="17"/>
      <c r="DR1431" s="17"/>
      <c r="DS1431" s="17"/>
      <c r="DT1431" s="17"/>
      <c r="DU1431" s="17"/>
      <c r="DV1431" s="17"/>
      <c r="DW1431" s="17"/>
      <c r="DX1431" s="17"/>
      <c r="DY1431" s="17"/>
      <c r="DZ1431" s="17"/>
      <c r="EA1431" s="17"/>
      <c r="EB1431" s="17"/>
      <c r="EC1431" s="17"/>
      <c r="ED1431" s="17"/>
      <c r="EE1431" s="17"/>
      <c r="EF1431" s="17"/>
    </row>
    <row r="1432" spans="2:136" ht="15">
      <c r="B1432" s="17"/>
      <c r="C1432" s="17"/>
      <c r="D1432" s="17"/>
      <c r="E1432" s="17"/>
      <c r="F1432" s="17"/>
      <c r="G1432" s="20"/>
      <c r="H1432" s="17"/>
      <c r="I1432" s="17"/>
      <c r="J1432" s="26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17"/>
      <c r="DJ1432" s="17"/>
      <c r="DK1432" s="17"/>
      <c r="DL1432" s="17"/>
      <c r="DM1432" s="17"/>
      <c r="DN1432" s="17"/>
      <c r="DO1432" s="17"/>
      <c r="DP1432" s="17"/>
      <c r="DQ1432" s="17"/>
      <c r="DR1432" s="17"/>
      <c r="DS1432" s="17"/>
      <c r="DT1432" s="17"/>
      <c r="DU1432" s="17"/>
      <c r="DV1432" s="17"/>
      <c r="DW1432" s="17"/>
      <c r="DX1432" s="17"/>
      <c r="DY1432" s="17"/>
      <c r="DZ1432" s="17"/>
      <c r="EA1432" s="17"/>
      <c r="EB1432" s="17"/>
      <c r="EC1432" s="17"/>
      <c r="ED1432" s="17"/>
      <c r="EE1432" s="17"/>
      <c r="EF1432" s="17"/>
    </row>
    <row r="1433" spans="2:136" ht="15">
      <c r="B1433" s="17"/>
      <c r="C1433" s="17"/>
      <c r="D1433" s="17"/>
      <c r="E1433" s="17"/>
      <c r="F1433" s="17"/>
      <c r="G1433" s="20"/>
      <c r="H1433" s="17"/>
      <c r="I1433" s="17"/>
      <c r="J1433" s="26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17"/>
      <c r="DJ1433" s="17"/>
      <c r="DK1433" s="17"/>
      <c r="DL1433" s="17"/>
      <c r="DM1433" s="17"/>
      <c r="DN1433" s="17"/>
      <c r="DO1433" s="17"/>
      <c r="DP1433" s="17"/>
      <c r="DQ1433" s="17"/>
      <c r="DR1433" s="17"/>
      <c r="DS1433" s="17"/>
      <c r="DT1433" s="17"/>
      <c r="DU1433" s="17"/>
      <c r="DV1433" s="17"/>
      <c r="DW1433" s="17"/>
      <c r="DX1433" s="17"/>
      <c r="DY1433" s="17"/>
      <c r="DZ1433" s="17"/>
      <c r="EA1433" s="17"/>
      <c r="EB1433" s="17"/>
      <c r="EC1433" s="17"/>
      <c r="ED1433" s="17"/>
      <c r="EE1433" s="17"/>
      <c r="EF1433" s="17"/>
    </row>
    <row r="1434" spans="2:136" ht="15">
      <c r="B1434" s="17"/>
      <c r="C1434" s="17"/>
      <c r="D1434" s="17"/>
      <c r="E1434" s="17"/>
      <c r="F1434" s="17"/>
      <c r="G1434" s="20"/>
      <c r="H1434" s="17"/>
      <c r="I1434" s="17"/>
      <c r="J1434" s="26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17"/>
      <c r="DJ1434" s="17"/>
      <c r="DK1434" s="17"/>
      <c r="DL1434" s="17"/>
      <c r="DM1434" s="17"/>
      <c r="DN1434" s="17"/>
      <c r="DO1434" s="17"/>
      <c r="DP1434" s="17"/>
      <c r="DQ1434" s="17"/>
      <c r="DR1434" s="17"/>
      <c r="DS1434" s="17"/>
      <c r="DT1434" s="17"/>
      <c r="DU1434" s="17"/>
      <c r="DV1434" s="17"/>
      <c r="DW1434" s="17"/>
      <c r="DX1434" s="17"/>
      <c r="DY1434" s="17"/>
      <c r="DZ1434" s="17"/>
      <c r="EA1434" s="17"/>
      <c r="EB1434" s="17"/>
      <c r="EC1434" s="17"/>
      <c r="ED1434" s="17"/>
      <c r="EE1434" s="17"/>
      <c r="EF1434" s="17"/>
    </row>
    <row r="1435" spans="2:136" ht="15">
      <c r="B1435" s="17"/>
      <c r="C1435" s="17"/>
      <c r="D1435" s="17"/>
      <c r="E1435" s="17"/>
      <c r="F1435" s="17"/>
      <c r="G1435" s="20"/>
      <c r="H1435" s="17"/>
      <c r="I1435" s="17"/>
      <c r="J1435" s="26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17"/>
      <c r="DJ1435" s="17"/>
      <c r="DK1435" s="17"/>
      <c r="DL1435" s="17"/>
      <c r="DM1435" s="17"/>
      <c r="DN1435" s="17"/>
      <c r="DO1435" s="17"/>
      <c r="DP1435" s="17"/>
      <c r="DQ1435" s="17"/>
      <c r="DR1435" s="17"/>
      <c r="DS1435" s="17"/>
      <c r="DT1435" s="17"/>
      <c r="DU1435" s="17"/>
      <c r="DV1435" s="17"/>
      <c r="DW1435" s="17"/>
      <c r="DX1435" s="17"/>
      <c r="DY1435" s="17"/>
      <c r="DZ1435" s="17"/>
      <c r="EA1435" s="17"/>
      <c r="EB1435" s="17"/>
      <c r="EC1435" s="17"/>
      <c r="ED1435" s="17"/>
      <c r="EE1435" s="17"/>
      <c r="EF1435" s="17"/>
    </row>
    <row r="1436" spans="2:136" ht="15">
      <c r="B1436" s="17"/>
      <c r="C1436" s="17"/>
      <c r="D1436" s="17"/>
      <c r="E1436" s="17"/>
      <c r="F1436" s="17"/>
      <c r="G1436" s="20"/>
      <c r="H1436" s="17"/>
      <c r="I1436" s="17"/>
      <c r="J1436" s="26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  <c r="ED1436" s="17"/>
      <c r="EE1436" s="17"/>
      <c r="EF1436" s="17"/>
    </row>
    <row r="1437" spans="2:136" ht="15">
      <c r="B1437" s="17"/>
      <c r="C1437" s="17"/>
      <c r="D1437" s="17"/>
      <c r="E1437" s="17"/>
      <c r="F1437" s="17"/>
      <c r="G1437" s="20"/>
      <c r="H1437" s="17"/>
      <c r="I1437" s="17"/>
      <c r="J1437" s="26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17"/>
      <c r="DJ1437" s="17"/>
      <c r="DK1437" s="17"/>
      <c r="DL1437" s="17"/>
      <c r="DM1437" s="17"/>
      <c r="DN1437" s="17"/>
      <c r="DO1437" s="17"/>
      <c r="DP1437" s="17"/>
      <c r="DQ1437" s="17"/>
      <c r="DR1437" s="17"/>
      <c r="DS1437" s="17"/>
      <c r="DT1437" s="17"/>
      <c r="DU1437" s="17"/>
      <c r="DV1437" s="17"/>
      <c r="DW1437" s="17"/>
      <c r="DX1437" s="17"/>
      <c r="DY1437" s="17"/>
      <c r="DZ1437" s="17"/>
      <c r="EA1437" s="17"/>
      <c r="EB1437" s="17"/>
      <c r="EC1437" s="17"/>
      <c r="ED1437" s="17"/>
      <c r="EE1437" s="17"/>
      <c r="EF1437" s="17"/>
    </row>
    <row r="1438" spans="2:136" ht="15">
      <c r="B1438" s="17"/>
      <c r="C1438" s="17"/>
      <c r="D1438" s="17"/>
      <c r="E1438" s="17"/>
      <c r="F1438" s="17"/>
      <c r="G1438" s="20"/>
      <c r="H1438" s="17"/>
      <c r="I1438" s="17"/>
      <c r="J1438" s="26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17"/>
      <c r="DJ1438" s="17"/>
      <c r="DK1438" s="17"/>
      <c r="DL1438" s="17"/>
      <c r="DM1438" s="17"/>
      <c r="DN1438" s="17"/>
      <c r="DO1438" s="17"/>
      <c r="DP1438" s="17"/>
      <c r="DQ1438" s="17"/>
      <c r="DR1438" s="17"/>
      <c r="DS1438" s="17"/>
      <c r="DT1438" s="17"/>
      <c r="DU1438" s="17"/>
      <c r="DV1438" s="17"/>
      <c r="DW1438" s="17"/>
      <c r="DX1438" s="17"/>
      <c r="DY1438" s="17"/>
      <c r="DZ1438" s="17"/>
      <c r="EA1438" s="17"/>
      <c r="EB1438" s="17"/>
      <c r="EC1438" s="17"/>
      <c r="ED1438" s="17"/>
      <c r="EE1438" s="17"/>
      <c r="EF1438" s="17"/>
    </row>
    <row r="1439" spans="2:136" ht="15">
      <c r="B1439" s="17"/>
      <c r="C1439" s="17"/>
      <c r="D1439" s="17"/>
      <c r="E1439" s="17"/>
      <c r="F1439" s="17"/>
      <c r="G1439" s="20"/>
      <c r="H1439" s="17"/>
      <c r="I1439" s="17"/>
      <c r="J1439" s="26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17"/>
      <c r="DJ1439" s="17"/>
      <c r="DK1439" s="17"/>
      <c r="DL1439" s="17"/>
      <c r="DM1439" s="17"/>
      <c r="DN1439" s="17"/>
      <c r="DO1439" s="17"/>
      <c r="DP1439" s="17"/>
      <c r="DQ1439" s="17"/>
      <c r="DR1439" s="17"/>
      <c r="DS1439" s="17"/>
      <c r="DT1439" s="17"/>
      <c r="DU1439" s="17"/>
      <c r="DV1439" s="17"/>
      <c r="DW1439" s="17"/>
      <c r="DX1439" s="17"/>
      <c r="DY1439" s="17"/>
      <c r="DZ1439" s="17"/>
      <c r="EA1439" s="17"/>
      <c r="EB1439" s="17"/>
      <c r="EC1439" s="17"/>
      <c r="ED1439" s="17"/>
      <c r="EE1439" s="17"/>
      <c r="EF1439" s="17"/>
    </row>
    <row r="1440" spans="2:136" ht="15">
      <c r="B1440" s="17"/>
      <c r="C1440" s="17"/>
      <c r="D1440" s="17"/>
      <c r="E1440" s="17"/>
      <c r="F1440" s="17"/>
      <c r="G1440" s="20"/>
      <c r="H1440" s="17"/>
      <c r="I1440" s="17"/>
      <c r="J1440" s="26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17"/>
      <c r="DJ1440" s="17"/>
      <c r="DK1440" s="17"/>
      <c r="DL1440" s="17"/>
      <c r="DM1440" s="17"/>
      <c r="DN1440" s="17"/>
      <c r="DO1440" s="17"/>
      <c r="DP1440" s="17"/>
      <c r="DQ1440" s="17"/>
      <c r="DR1440" s="17"/>
      <c r="DS1440" s="17"/>
      <c r="DT1440" s="17"/>
      <c r="DU1440" s="17"/>
      <c r="DV1440" s="17"/>
      <c r="DW1440" s="17"/>
      <c r="DX1440" s="17"/>
      <c r="DY1440" s="17"/>
      <c r="DZ1440" s="17"/>
      <c r="EA1440" s="17"/>
      <c r="EB1440" s="17"/>
      <c r="EC1440" s="17"/>
      <c r="ED1440" s="17"/>
      <c r="EE1440" s="17"/>
      <c r="EF1440" s="17"/>
    </row>
    <row r="1441" spans="2:136" ht="15">
      <c r="B1441" s="17"/>
      <c r="C1441" s="17"/>
      <c r="D1441" s="17"/>
      <c r="E1441" s="17"/>
      <c r="F1441" s="17"/>
      <c r="G1441" s="20"/>
      <c r="H1441" s="17"/>
      <c r="I1441" s="17"/>
      <c r="J1441" s="26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17"/>
      <c r="DJ1441" s="17"/>
      <c r="DK1441" s="17"/>
      <c r="DL1441" s="17"/>
      <c r="DM1441" s="17"/>
      <c r="DN1441" s="17"/>
      <c r="DO1441" s="17"/>
      <c r="DP1441" s="17"/>
      <c r="DQ1441" s="17"/>
      <c r="DR1441" s="17"/>
      <c r="DS1441" s="17"/>
      <c r="DT1441" s="17"/>
      <c r="DU1441" s="17"/>
      <c r="DV1441" s="17"/>
      <c r="DW1441" s="17"/>
      <c r="DX1441" s="17"/>
      <c r="DY1441" s="17"/>
      <c r="DZ1441" s="17"/>
      <c r="EA1441" s="17"/>
      <c r="EB1441" s="17"/>
      <c r="EC1441" s="17"/>
      <c r="ED1441" s="17"/>
      <c r="EE1441" s="17"/>
      <c r="EF1441" s="17"/>
    </row>
    <row r="1442" spans="2:136" ht="15">
      <c r="B1442" s="17"/>
      <c r="C1442" s="17"/>
      <c r="D1442" s="17"/>
      <c r="E1442" s="17"/>
      <c r="F1442" s="17"/>
      <c r="G1442" s="20"/>
      <c r="H1442" s="17"/>
      <c r="I1442" s="17"/>
      <c r="J1442" s="26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17"/>
      <c r="DJ1442" s="17"/>
      <c r="DK1442" s="17"/>
      <c r="DL1442" s="17"/>
      <c r="DM1442" s="17"/>
      <c r="DN1442" s="17"/>
      <c r="DO1442" s="17"/>
      <c r="DP1442" s="17"/>
      <c r="DQ1442" s="17"/>
      <c r="DR1442" s="17"/>
      <c r="DS1442" s="17"/>
      <c r="DT1442" s="17"/>
      <c r="DU1442" s="17"/>
      <c r="DV1442" s="17"/>
      <c r="DW1442" s="17"/>
      <c r="DX1442" s="17"/>
      <c r="DY1442" s="17"/>
      <c r="DZ1442" s="17"/>
      <c r="EA1442" s="17"/>
      <c r="EB1442" s="17"/>
      <c r="EC1442" s="17"/>
      <c r="ED1442" s="17"/>
      <c r="EE1442" s="17"/>
      <c r="EF1442" s="17"/>
    </row>
    <row r="1443" spans="2:136" ht="15">
      <c r="B1443" s="17"/>
      <c r="C1443" s="17"/>
      <c r="D1443" s="17"/>
      <c r="E1443" s="17"/>
      <c r="F1443" s="17"/>
      <c r="G1443" s="20"/>
      <c r="H1443" s="17"/>
      <c r="I1443" s="17"/>
      <c r="J1443" s="26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17"/>
      <c r="DJ1443" s="17"/>
      <c r="DK1443" s="17"/>
      <c r="DL1443" s="17"/>
      <c r="DM1443" s="17"/>
      <c r="DN1443" s="17"/>
      <c r="DO1443" s="17"/>
      <c r="DP1443" s="17"/>
      <c r="DQ1443" s="17"/>
      <c r="DR1443" s="17"/>
      <c r="DS1443" s="17"/>
      <c r="DT1443" s="17"/>
      <c r="DU1443" s="17"/>
      <c r="DV1443" s="17"/>
      <c r="DW1443" s="17"/>
      <c r="DX1443" s="17"/>
      <c r="DY1443" s="17"/>
      <c r="DZ1443" s="17"/>
      <c r="EA1443" s="17"/>
      <c r="EB1443" s="17"/>
      <c r="EC1443" s="17"/>
      <c r="ED1443" s="17"/>
      <c r="EE1443" s="17"/>
      <c r="EF1443" s="17"/>
    </row>
    <row r="1444" spans="2:136" ht="15">
      <c r="B1444" s="17"/>
      <c r="C1444" s="17"/>
      <c r="D1444" s="17"/>
      <c r="E1444" s="17"/>
      <c r="F1444" s="17"/>
      <c r="G1444" s="20"/>
      <c r="H1444" s="17"/>
      <c r="I1444" s="17"/>
      <c r="J1444" s="26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17"/>
      <c r="DJ1444" s="17"/>
      <c r="DK1444" s="17"/>
      <c r="DL1444" s="17"/>
      <c r="DM1444" s="17"/>
      <c r="DN1444" s="17"/>
      <c r="DO1444" s="17"/>
      <c r="DP1444" s="17"/>
      <c r="DQ1444" s="17"/>
      <c r="DR1444" s="17"/>
      <c r="DS1444" s="17"/>
      <c r="DT1444" s="17"/>
      <c r="DU1444" s="17"/>
      <c r="DV1444" s="17"/>
      <c r="DW1444" s="17"/>
      <c r="DX1444" s="17"/>
      <c r="DY1444" s="17"/>
      <c r="DZ1444" s="17"/>
      <c r="EA1444" s="17"/>
      <c r="EB1444" s="17"/>
      <c r="EC1444" s="17"/>
      <c r="ED1444" s="17"/>
      <c r="EE1444" s="17"/>
      <c r="EF1444" s="17"/>
    </row>
    <row r="1445" spans="2:136" ht="15">
      <c r="B1445" s="17"/>
      <c r="C1445" s="17"/>
      <c r="D1445" s="17"/>
      <c r="E1445" s="17"/>
      <c r="F1445" s="17"/>
      <c r="G1445" s="20"/>
      <c r="H1445" s="17"/>
      <c r="I1445" s="17"/>
      <c r="J1445" s="26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17"/>
      <c r="DJ1445" s="17"/>
      <c r="DK1445" s="17"/>
      <c r="DL1445" s="17"/>
      <c r="DM1445" s="17"/>
      <c r="DN1445" s="17"/>
      <c r="DO1445" s="17"/>
      <c r="DP1445" s="17"/>
      <c r="DQ1445" s="17"/>
      <c r="DR1445" s="17"/>
      <c r="DS1445" s="17"/>
      <c r="DT1445" s="17"/>
      <c r="DU1445" s="17"/>
      <c r="DV1445" s="17"/>
      <c r="DW1445" s="17"/>
      <c r="DX1445" s="17"/>
      <c r="DY1445" s="17"/>
      <c r="DZ1445" s="17"/>
      <c r="EA1445" s="17"/>
      <c r="EB1445" s="17"/>
      <c r="EC1445" s="17"/>
      <c r="ED1445" s="17"/>
      <c r="EE1445" s="17"/>
      <c r="EF1445" s="17"/>
    </row>
    <row r="1446" spans="2:136" ht="15">
      <c r="B1446" s="17"/>
      <c r="C1446" s="17"/>
      <c r="D1446" s="17"/>
      <c r="E1446" s="17"/>
      <c r="F1446" s="17"/>
      <c r="G1446" s="20"/>
      <c r="H1446" s="17"/>
      <c r="I1446" s="17"/>
      <c r="J1446" s="26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17"/>
      <c r="DJ1446" s="17"/>
      <c r="DK1446" s="17"/>
      <c r="DL1446" s="17"/>
      <c r="DM1446" s="17"/>
      <c r="DN1446" s="17"/>
      <c r="DO1446" s="17"/>
      <c r="DP1446" s="17"/>
      <c r="DQ1446" s="17"/>
      <c r="DR1446" s="17"/>
      <c r="DS1446" s="17"/>
      <c r="DT1446" s="17"/>
      <c r="DU1446" s="17"/>
      <c r="DV1446" s="17"/>
      <c r="DW1446" s="17"/>
      <c r="DX1446" s="17"/>
      <c r="DY1446" s="17"/>
      <c r="DZ1446" s="17"/>
      <c r="EA1446" s="17"/>
      <c r="EB1446" s="17"/>
      <c r="EC1446" s="17"/>
      <c r="ED1446" s="17"/>
      <c r="EE1446" s="17"/>
      <c r="EF1446" s="17"/>
    </row>
    <row r="1447" spans="2:136" ht="15">
      <c r="B1447" s="17"/>
      <c r="C1447" s="17"/>
      <c r="D1447" s="17"/>
      <c r="E1447" s="17"/>
      <c r="F1447" s="17"/>
      <c r="G1447" s="20"/>
      <c r="H1447" s="17"/>
      <c r="I1447" s="17"/>
      <c r="J1447" s="26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17"/>
      <c r="DJ1447" s="17"/>
      <c r="DK1447" s="17"/>
      <c r="DL1447" s="17"/>
      <c r="DM1447" s="17"/>
      <c r="DN1447" s="17"/>
      <c r="DO1447" s="17"/>
      <c r="DP1447" s="17"/>
      <c r="DQ1447" s="17"/>
      <c r="DR1447" s="17"/>
      <c r="DS1447" s="17"/>
      <c r="DT1447" s="17"/>
      <c r="DU1447" s="17"/>
      <c r="DV1447" s="17"/>
      <c r="DW1447" s="17"/>
      <c r="DX1447" s="17"/>
      <c r="DY1447" s="17"/>
      <c r="DZ1447" s="17"/>
      <c r="EA1447" s="17"/>
      <c r="EB1447" s="17"/>
      <c r="EC1447" s="17"/>
      <c r="ED1447" s="17"/>
      <c r="EE1447" s="17"/>
      <c r="EF1447" s="17"/>
    </row>
    <row r="1448" spans="2:136" ht="15">
      <c r="B1448" s="17"/>
      <c r="C1448" s="17"/>
      <c r="D1448" s="17"/>
      <c r="E1448" s="17"/>
      <c r="F1448" s="17"/>
      <c r="G1448" s="20"/>
      <c r="H1448" s="17"/>
      <c r="I1448" s="17"/>
      <c r="J1448" s="26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17"/>
      <c r="DJ1448" s="17"/>
      <c r="DK1448" s="17"/>
      <c r="DL1448" s="17"/>
      <c r="DM1448" s="17"/>
      <c r="DN1448" s="17"/>
      <c r="DO1448" s="17"/>
      <c r="DP1448" s="17"/>
      <c r="DQ1448" s="17"/>
      <c r="DR1448" s="17"/>
      <c r="DS1448" s="17"/>
      <c r="DT1448" s="17"/>
      <c r="DU1448" s="17"/>
      <c r="DV1448" s="17"/>
      <c r="DW1448" s="17"/>
      <c r="DX1448" s="17"/>
      <c r="DY1448" s="17"/>
      <c r="DZ1448" s="17"/>
      <c r="EA1448" s="17"/>
      <c r="EB1448" s="17"/>
      <c r="EC1448" s="17"/>
      <c r="ED1448" s="17"/>
      <c r="EE1448" s="17"/>
      <c r="EF1448" s="17"/>
    </row>
    <row r="1449" spans="2:136" ht="15">
      <c r="B1449" s="17"/>
      <c r="C1449" s="17"/>
      <c r="D1449" s="17"/>
      <c r="E1449" s="17"/>
      <c r="F1449" s="17"/>
      <c r="G1449" s="20"/>
      <c r="H1449" s="17"/>
      <c r="I1449" s="17"/>
      <c r="J1449" s="26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17"/>
      <c r="DJ1449" s="17"/>
      <c r="DK1449" s="17"/>
      <c r="DL1449" s="17"/>
      <c r="DM1449" s="17"/>
      <c r="DN1449" s="17"/>
      <c r="DO1449" s="17"/>
      <c r="DP1449" s="17"/>
      <c r="DQ1449" s="17"/>
      <c r="DR1449" s="17"/>
      <c r="DS1449" s="17"/>
      <c r="DT1449" s="17"/>
      <c r="DU1449" s="17"/>
      <c r="DV1449" s="17"/>
      <c r="DW1449" s="17"/>
      <c r="DX1449" s="17"/>
      <c r="DY1449" s="17"/>
      <c r="DZ1449" s="17"/>
      <c r="EA1449" s="17"/>
      <c r="EB1449" s="17"/>
      <c r="EC1449" s="17"/>
      <c r="ED1449" s="17"/>
      <c r="EE1449" s="17"/>
      <c r="EF1449" s="17"/>
    </row>
    <row r="1450" spans="2:136" ht="15">
      <c r="B1450" s="17"/>
      <c r="C1450" s="17"/>
      <c r="D1450" s="17"/>
      <c r="E1450" s="17"/>
      <c r="F1450" s="17"/>
      <c r="G1450" s="20"/>
      <c r="H1450" s="17"/>
      <c r="I1450" s="17"/>
      <c r="J1450" s="26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17"/>
      <c r="DJ1450" s="17"/>
      <c r="DK1450" s="17"/>
      <c r="DL1450" s="17"/>
      <c r="DM1450" s="17"/>
      <c r="DN1450" s="17"/>
      <c r="DO1450" s="17"/>
      <c r="DP1450" s="17"/>
      <c r="DQ1450" s="17"/>
      <c r="DR1450" s="17"/>
      <c r="DS1450" s="17"/>
      <c r="DT1450" s="17"/>
      <c r="DU1450" s="17"/>
      <c r="DV1450" s="17"/>
      <c r="DW1450" s="17"/>
      <c r="DX1450" s="17"/>
      <c r="DY1450" s="17"/>
      <c r="DZ1450" s="17"/>
      <c r="EA1450" s="17"/>
      <c r="EB1450" s="17"/>
      <c r="EC1450" s="17"/>
      <c r="ED1450" s="17"/>
      <c r="EE1450" s="17"/>
      <c r="EF1450" s="17"/>
    </row>
    <row r="1451" spans="2:136" ht="15">
      <c r="B1451" s="17"/>
      <c r="C1451" s="17"/>
      <c r="D1451" s="17"/>
      <c r="E1451" s="17"/>
      <c r="F1451" s="17"/>
      <c r="G1451" s="20"/>
      <c r="H1451" s="17"/>
      <c r="I1451" s="17"/>
      <c r="J1451" s="26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17"/>
      <c r="DJ1451" s="17"/>
      <c r="DK1451" s="17"/>
      <c r="DL1451" s="17"/>
      <c r="DM1451" s="17"/>
      <c r="DN1451" s="17"/>
      <c r="DO1451" s="17"/>
      <c r="DP1451" s="17"/>
      <c r="DQ1451" s="17"/>
      <c r="DR1451" s="17"/>
      <c r="DS1451" s="17"/>
      <c r="DT1451" s="17"/>
      <c r="DU1451" s="17"/>
      <c r="DV1451" s="17"/>
      <c r="DW1451" s="17"/>
      <c r="DX1451" s="17"/>
      <c r="DY1451" s="17"/>
      <c r="DZ1451" s="17"/>
      <c r="EA1451" s="17"/>
      <c r="EB1451" s="17"/>
      <c r="EC1451" s="17"/>
      <c r="ED1451" s="17"/>
      <c r="EE1451" s="17"/>
      <c r="EF1451" s="17"/>
    </row>
    <row r="1452" spans="2:136" ht="15">
      <c r="B1452" s="17"/>
      <c r="C1452" s="17"/>
      <c r="D1452" s="17"/>
      <c r="E1452" s="17"/>
      <c r="F1452" s="17"/>
      <c r="G1452" s="20"/>
      <c r="H1452" s="17"/>
      <c r="I1452" s="17"/>
      <c r="J1452" s="26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17"/>
      <c r="DJ1452" s="17"/>
      <c r="DK1452" s="17"/>
      <c r="DL1452" s="17"/>
      <c r="DM1452" s="17"/>
      <c r="DN1452" s="17"/>
      <c r="DO1452" s="17"/>
      <c r="DP1452" s="17"/>
      <c r="DQ1452" s="17"/>
      <c r="DR1452" s="17"/>
      <c r="DS1452" s="17"/>
      <c r="DT1452" s="17"/>
      <c r="DU1452" s="17"/>
      <c r="DV1452" s="17"/>
      <c r="DW1452" s="17"/>
      <c r="DX1452" s="17"/>
      <c r="DY1452" s="17"/>
      <c r="DZ1452" s="17"/>
      <c r="EA1452" s="17"/>
      <c r="EB1452" s="17"/>
      <c r="EC1452" s="17"/>
      <c r="ED1452" s="17"/>
      <c r="EE1452" s="17"/>
      <c r="EF1452" s="17"/>
    </row>
    <row r="1453" spans="2:136" ht="15">
      <c r="B1453" s="17"/>
      <c r="C1453" s="17"/>
      <c r="D1453" s="17"/>
      <c r="E1453" s="17"/>
      <c r="F1453" s="17"/>
      <c r="G1453" s="20"/>
      <c r="H1453" s="17"/>
      <c r="I1453" s="17"/>
      <c r="J1453" s="26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  <c r="EE1453" s="17"/>
      <c r="EF1453" s="17"/>
    </row>
    <row r="1454" spans="2:136" ht="15">
      <c r="B1454" s="17"/>
      <c r="C1454" s="17"/>
      <c r="D1454" s="17"/>
      <c r="E1454" s="17"/>
      <c r="F1454" s="17"/>
      <c r="G1454" s="20"/>
      <c r="H1454" s="17"/>
      <c r="I1454" s="17"/>
      <c r="J1454" s="26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17"/>
      <c r="DJ1454" s="17"/>
      <c r="DK1454" s="17"/>
      <c r="DL1454" s="17"/>
      <c r="DM1454" s="17"/>
      <c r="DN1454" s="17"/>
      <c r="DO1454" s="17"/>
      <c r="DP1454" s="17"/>
      <c r="DQ1454" s="17"/>
      <c r="DR1454" s="17"/>
      <c r="DS1454" s="17"/>
      <c r="DT1454" s="17"/>
      <c r="DU1454" s="17"/>
      <c r="DV1454" s="17"/>
      <c r="DW1454" s="17"/>
      <c r="DX1454" s="17"/>
      <c r="DY1454" s="17"/>
      <c r="DZ1454" s="17"/>
      <c r="EA1454" s="17"/>
      <c r="EB1454" s="17"/>
      <c r="EC1454" s="17"/>
      <c r="ED1454" s="17"/>
      <c r="EE1454" s="17"/>
      <c r="EF1454" s="17"/>
    </row>
    <row r="1455" spans="2:136" ht="15">
      <c r="B1455" s="17"/>
      <c r="C1455" s="17"/>
      <c r="D1455" s="17"/>
      <c r="E1455" s="17"/>
      <c r="F1455" s="17"/>
      <c r="G1455" s="20"/>
      <c r="H1455" s="17"/>
      <c r="I1455" s="17"/>
      <c r="J1455" s="26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17"/>
      <c r="DJ1455" s="17"/>
      <c r="DK1455" s="17"/>
      <c r="DL1455" s="17"/>
      <c r="DM1455" s="17"/>
      <c r="DN1455" s="17"/>
      <c r="DO1455" s="17"/>
      <c r="DP1455" s="17"/>
      <c r="DQ1455" s="17"/>
      <c r="DR1455" s="17"/>
      <c r="DS1455" s="17"/>
      <c r="DT1455" s="17"/>
      <c r="DU1455" s="17"/>
      <c r="DV1455" s="17"/>
      <c r="DW1455" s="17"/>
      <c r="DX1455" s="17"/>
      <c r="DY1455" s="17"/>
      <c r="DZ1455" s="17"/>
      <c r="EA1455" s="17"/>
      <c r="EB1455" s="17"/>
      <c r="EC1455" s="17"/>
      <c r="ED1455" s="17"/>
      <c r="EE1455" s="17"/>
      <c r="EF1455" s="17"/>
    </row>
    <row r="1456" spans="2:136" ht="15">
      <c r="B1456" s="17"/>
      <c r="C1456" s="17"/>
      <c r="D1456" s="17"/>
      <c r="E1456" s="17"/>
      <c r="F1456" s="17"/>
      <c r="G1456" s="20"/>
      <c r="H1456" s="17"/>
      <c r="I1456" s="17"/>
      <c r="J1456" s="26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17"/>
      <c r="DJ1456" s="17"/>
      <c r="DK1456" s="17"/>
      <c r="DL1456" s="17"/>
      <c r="DM1456" s="17"/>
      <c r="DN1456" s="17"/>
      <c r="DO1456" s="17"/>
      <c r="DP1456" s="17"/>
      <c r="DQ1456" s="17"/>
      <c r="DR1456" s="17"/>
      <c r="DS1456" s="17"/>
      <c r="DT1456" s="17"/>
      <c r="DU1456" s="17"/>
      <c r="DV1456" s="17"/>
      <c r="DW1456" s="17"/>
      <c r="DX1456" s="17"/>
      <c r="DY1456" s="17"/>
      <c r="DZ1456" s="17"/>
      <c r="EA1456" s="17"/>
      <c r="EB1456" s="17"/>
      <c r="EC1456" s="17"/>
      <c r="ED1456" s="17"/>
      <c r="EE1456" s="17"/>
      <c r="EF1456" s="17"/>
    </row>
    <row r="1457" spans="2:136" ht="15">
      <c r="B1457" s="17"/>
      <c r="C1457" s="17"/>
      <c r="D1457" s="17"/>
      <c r="E1457" s="17"/>
      <c r="F1457" s="17"/>
      <c r="G1457" s="20"/>
      <c r="H1457" s="17"/>
      <c r="I1457" s="17"/>
      <c r="J1457" s="26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17"/>
      <c r="DJ1457" s="17"/>
      <c r="DK1457" s="17"/>
      <c r="DL1457" s="17"/>
      <c r="DM1457" s="17"/>
      <c r="DN1457" s="17"/>
      <c r="DO1457" s="17"/>
      <c r="DP1457" s="17"/>
      <c r="DQ1457" s="17"/>
      <c r="DR1457" s="17"/>
      <c r="DS1457" s="17"/>
      <c r="DT1457" s="17"/>
      <c r="DU1457" s="17"/>
      <c r="DV1457" s="17"/>
      <c r="DW1457" s="17"/>
      <c r="DX1457" s="17"/>
      <c r="DY1457" s="17"/>
      <c r="DZ1457" s="17"/>
      <c r="EA1457" s="17"/>
      <c r="EB1457" s="17"/>
      <c r="EC1457" s="17"/>
      <c r="ED1457" s="17"/>
      <c r="EE1457" s="17"/>
      <c r="EF1457" s="17"/>
    </row>
    <row r="1458" spans="2:136" ht="15">
      <c r="B1458" s="17"/>
      <c r="C1458" s="17"/>
      <c r="D1458" s="17"/>
      <c r="E1458" s="17"/>
      <c r="F1458" s="17"/>
      <c r="G1458" s="20"/>
      <c r="H1458" s="17"/>
      <c r="I1458" s="17"/>
      <c r="J1458" s="26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17"/>
      <c r="DJ1458" s="17"/>
      <c r="DK1458" s="17"/>
      <c r="DL1458" s="17"/>
      <c r="DM1458" s="17"/>
      <c r="DN1458" s="17"/>
      <c r="DO1458" s="17"/>
      <c r="DP1458" s="17"/>
      <c r="DQ1458" s="17"/>
      <c r="DR1458" s="17"/>
      <c r="DS1458" s="17"/>
      <c r="DT1458" s="17"/>
      <c r="DU1458" s="17"/>
      <c r="DV1458" s="17"/>
      <c r="DW1458" s="17"/>
      <c r="DX1458" s="17"/>
      <c r="DY1458" s="17"/>
      <c r="DZ1458" s="17"/>
      <c r="EA1458" s="17"/>
      <c r="EB1458" s="17"/>
      <c r="EC1458" s="17"/>
      <c r="ED1458" s="17"/>
      <c r="EE1458" s="17"/>
      <c r="EF1458" s="17"/>
    </row>
    <row r="1459" spans="2:136" ht="15">
      <c r="B1459" s="17"/>
      <c r="C1459" s="17"/>
      <c r="D1459" s="17"/>
      <c r="E1459" s="17"/>
      <c r="F1459" s="17"/>
      <c r="G1459" s="20"/>
      <c r="H1459" s="17"/>
      <c r="I1459" s="17"/>
      <c r="J1459" s="26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17"/>
      <c r="DJ1459" s="17"/>
      <c r="DK1459" s="17"/>
      <c r="DL1459" s="17"/>
      <c r="DM1459" s="17"/>
      <c r="DN1459" s="17"/>
      <c r="DO1459" s="17"/>
      <c r="DP1459" s="17"/>
      <c r="DQ1459" s="17"/>
      <c r="DR1459" s="17"/>
      <c r="DS1459" s="17"/>
      <c r="DT1459" s="17"/>
      <c r="DU1459" s="17"/>
      <c r="DV1459" s="17"/>
      <c r="DW1459" s="17"/>
      <c r="DX1459" s="17"/>
      <c r="DY1459" s="17"/>
      <c r="DZ1459" s="17"/>
      <c r="EA1459" s="17"/>
      <c r="EB1459" s="17"/>
      <c r="EC1459" s="17"/>
      <c r="ED1459" s="17"/>
      <c r="EE1459" s="17"/>
      <c r="EF1459" s="17"/>
    </row>
    <row r="1460" spans="2:136" ht="15">
      <c r="B1460" s="17"/>
      <c r="C1460" s="17"/>
      <c r="D1460" s="17"/>
      <c r="E1460" s="17"/>
      <c r="F1460" s="17"/>
      <c r="G1460" s="20"/>
      <c r="H1460" s="17"/>
      <c r="I1460" s="17"/>
      <c r="J1460" s="26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17"/>
      <c r="DJ1460" s="17"/>
      <c r="DK1460" s="17"/>
      <c r="DL1460" s="17"/>
      <c r="DM1460" s="17"/>
      <c r="DN1460" s="17"/>
      <c r="DO1460" s="17"/>
      <c r="DP1460" s="17"/>
      <c r="DQ1460" s="17"/>
      <c r="DR1460" s="17"/>
      <c r="DS1460" s="17"/>
      <c r="DT1460" s="17"/>
      <c r="DU1460" s="17"/>
      <c r="DV1460" s="17"/>
      <c r="DW1460" s="17"/>
      <c r="DX1460" s="17"/>
      <c r="DY1460" s="17"/>
      <c r="DZ1460" s="17"/>
      <c r="EA1460" s="17"/>
      <c r="EB1460" s="17"/>
      <c r="EC1460" s="17"/>
      <c r="ED1460" s="17"/>
      <c r="EE1460" s="17"/>
      <c r="EF1460" s="17"/>
    </row>
    <row r="1461" spans="2:136" ht="15">
      <c r="B1461" s="17"/>
      <c r="C1461" s="17"/>
      <c r="D1461" s="17"/>
      <c r="E1461" s="17"/>
      <c r="F1461" s="17"/>
      <c r="G1461" s="20"/>
      <c r="H1461" s="17"/>
      <c r="I1461" s="17"/>
      <c r="J1461" s="26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17"/>
      <c r="DJ1461" s="17"/>
      <c r="DK1461" s="17"/>
      <c r="DL1461" s="17"/>
      <c r="DM1461" s="17"/>
      <c r="DN1461" s="17"/>
      <c r="DO1461" s="17"/>
      <c r="DP1461" s="17"/>
      <c r="DQ1461" s="17"/>
      <c r="DR1461" s="17"/>
      <c r="DS1461" s="17"/>
      <c r="DT1461" s="17"/>
      <c r="DU1461" s="17"/>
      <c r="DV1461" s="17"/>
      <c r="DW1461" s="17"/>
      <c r="DX1461" s="17"/>
      <c r="DY1461" s="17"/>
      <c r="DZ1461" s="17"/>
      <c r="EA1461" s="17"/>
      <c r="EB1461" s="17"/>
      <c r="EC1461" s="17"/>
      <c r="ED1461" s="17"/>
      <c r="EE1461" s="17"/>
      <c r="EF1461" s="17"/>
    </row>
    <row r="1462" spans="2:136" ht="15">
      <c r="B1462" s="17"/>
      <c r="C1462" s="17"/>
      <c r="D1462" s="17"/>
      <c r="E1462" s="17"/>
      <c r="F1462" s="17"/>
      <c r="G1462" s="20"/>
      <c r="H1462" s="17"/>
      <c r="I1462" s="17"/>
      <c r="J1462" s="26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17"/>
      <c r="DJ1462" s="17"/>
      <c r="DK1462" s="17"/>
      <c r="DL1462" s="17"/>
      <c r="DM1462" s="17"/>
      <c r="DN1462" s="17"/>
      <c r="DO1462" s="17"/>
      <c r="DP1462" s="17"/>
      <c r="DQ1462" s="17"/>
      <c r="DR1462" s="17"/>
      <c r="DS1462" s="17"/>
      <c r="DT1462" s="17"/>
      <c r="DU1462" s="17"/>
      <c r="DV1462" s="17"/>
      <c r="DW1462" s="17"/>
      <c r="DX1462" s="17"/>
      <c r="DY1462" s="17"/>
      <c r="DZ1462" s="17"/>
      <c r="EA1462" s="17"/>
      <c r="EB1462" s="17"/>
      <c r="EC1462" s="17"/>
      <c r="ED1462" s="17"/>
      <c r="EE1462" s="17"/>
      <c r="EF1462" s="17"/>
    </row>
    <row r="1463" spans="2:136" ht="15">
      <c r="B1463" s="17"/>
      <c r="C1463" s="17"/>
      <c r="D1463" s="17"/>
      <c r="E1463" s="17"/>
      <c r="F1463" s="17"/>
      <c r="G1463" s="20"/>
      <c r="H1463" s="17"/>
      <c r="I1463" s="17"/>
      <c r="J1463" s="26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17"/>
      <c r="DJ1463" s="17"/>
      <c r="DK1463" s="17"/>
      <c r="DL1463" s="17"/>
      <c r="DM1463" s="17"/>
      <c r="DN1463" s="17"/>
      <c r="DO1463" s="17"/>
      <c r="DP1463" s="17"/>
      <c r="DQ1463" s="17"/>
      <c r="DR1463" s="17"/>
      <c r="DS1463" s="17"/>
      <c r="DT1463" s="17"/>
      <c r="DU1463" s="17"/>
      <c r="DV1463" s="17"/>
      <c r="DW1463" s="17"/>
      <c r="DX1463" s="17"/>
      <c r="DY1463" s="17"/>
      <c r="DZ1463" s="17"/>
      <c r="EA1463" s="17"/>
      <c r="EB1463" s="17"/>
      <c r="EC1463" s="17"/>
      <c r="ED1463" s="17"/>
      <c r="EE1463" s="17"/>
      <c r="EF1463" s="17"/>
    </row>
    <row r="1464" spans="2:136" ht="15">
      <c r="B1464" s="17"/>
      <c r="C1464" s="17"/>
      <c r="D1464" s="17"/>
      <c r="E1464" s="17"/>
      <c r="F1464" s="17"/>
      <c r="G1464" s="20"/>
      <c r="H1464" s="17"/>
      <c r="I1464" s="17"/>
      <c r="J1464" s="26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17"/>
      <c r="DJ1464" s="17"/>
      <c r="DK1464" s="17"/>
      <c r="DL1464" s="17"/>
      <c r="DM1464" s="17"/>
      <c r="DN1464" s="17"/>
      <c r="DO1464" s="17"/>
      <c r="DP1464" s="17"/>
      <c r="DQ1464" s="17"/>
      <c r="DR1464" s="17"/>
      <c r="DS1464" s="17"/>
      <c r="DT1464" s="17"/>
      <c r="DU1464" s="17"/>
      <c r="DV1464" s="17"/>
      <c r="DW1464" s="17"/>
      <c r="DX1464" s="17"/>
      <c r="DY1464" s="17"/>
      <c r="DZ1464" s="17"/>
      <c r="EA1464" s="17"/>
      <c r="EB1464" s="17"/>
      <c r="EC1464" s="17"/>
      <c r="ED1464" s="17"/>
      <c r="EE1464" s="17"/>
      <c r="EF1464" s="17"/>
    </row>
    <row r="1465" spans="2:136" ht="15">
      <c r="B1465" s="17"/>
      <c r="C1465" s="17"/>
      <c r="D1465" s="17"/>
      <c r="E1465" s="17"/>
      <c r="F1465" s="17"/>
      <c r="G1465" s="20"/>
      <c r="H1465" s="17"/>
      <c r="I1465" s="17"/>
      <c r="J1465" s="26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17"/>
      <c r="DJ1465" s="17"/>
      <c r="DK1465" s="17"/>
      <c r="DL1465" s="17"/>
      <c r="DM1465" s="17"/>
      <c r="DN1465" s="17"/>
      <c r="DO1465" s="17"/>
      <c r="DP1465" s="17"/>
      <c r="DQ1465" s="17"/>
      <c r="DR1465" s="17"/>
      <c r="DS1465" s="17"/>
      <c r="DT1465" s="17"/>
      <c r="DU1465" s="17"/>
      <c r="DV1465" s="17"/>
      <c r="DW1465" s="17"/>
      <c r="DX1465" s="17"/>
      <c r="DY1465" s="17"/>
      <c r="DZ1465" s="17"/>
      <c r="EA1465" s="17"/>
      <c r="EB1465" s="17"/>
      <c r="EC1465" s="17"/>
      <c r="ED1465" s="17"/>
      <c r="EE1465" s="17"/>
      <c r="EF1465" s="17"/>
    </row>
    <row r="1466" spans="2:136" ht="15">
      <c r="B1466" s="17"/>
      <c r="C1466" s="17"/>
      <c r="D1466" s="17"/>
      <c r="E1466" s="17"/>
      <c r="F1466" s="17"/>
      <c r="G1466" s="20"/>
      <c r="H1466" s="17"/>
      <c r="I1466" s="17"/>
      <c r="J1466" s="26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17"/>
      <c r="DJ1466" s="17"/>
      <c r="DK1466" s="17"/>
      <c r="DL1466" s="17"/>
      <c r="DM1466" s="17"/>
      <c r="DN1466" s="17"/>
      <c r="DO1466" s="17"/>
      <c r="DP1466" s="17"/>
      <c r="DQ1466" s="17"/>
      <c r="DR1466" s="17"/>
      <c r="DS1466" s="17"/>
      <c r="DT1466" s="17"/>
      <c r="DU1466" s="17"/>
      <c r="DV1466" s="17"/>
      <c r="DW1466" s="17"/>
      <c r="DX1466" s="17"/>
      <c r="DY1466" s="17"/>
      <c r="DZ1466" s="17"/>
      <c r="EA1466" s="17"/>
      <c r="EB1466" s="17"/>
      <c r="EC1466" s="17"/>
      <c r="ED1466" s="17"/>
      <c r="EE1466" s="17"/>
      <c r="EF1466" s="17"/>
    </row>
    <row r="1467" spans="2:136" ht="15">
      <c r="B1467" s="17"/>
      <c r="C1467" s="17"/>
      <c r="D1467" s="17"/>
      <c r="E1467" s="17"/>
      <c r="F1467" s="17"/>
      <c r="G1467" s="20"/>
      <c r="H1467" s="17"/>
      <c r="I1467" s="17"/>
      <c r="J1467" s="26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  <c r="ED1467" s="17"/>
      <c r="EE1467" s="17"/>
      <c r="EF1467" s="17"/>
    </row>
    <row r="1468" spans="2:136" ht="15">
      <c r="B1468" s="17"/>
      <c r="C1468" s="17"/>
      <c r="D1468" s="17"/>
      <c r="E1468" s="17"/>
      <c r="F1468" s="17"/>
      <c r="G1468" s="20"/>
      <c r="H1468" s="17"/>
      <c r="I1468" s="17"/>
      <c r="J1468" s="26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17"/>
      <c r="DJ1468" s="17"/>
      <c r="DK1468" s="17"/>
      <c r="DL1468" s="17"/>
      <c r="DM1468" s="17"/>
      <c r="DN1468" s="17"/>
      <c r="DO1468" s="17"/>
      <c r="DP1468" s="17"/>
      <c r="DQ1468" s="17"/>
      <c r="DR1468" s="17"/>
      <c r="DS1468" s="17"/>
      <c r="DT1468" s="17"/>
      <c r="DU1468" s="17"/>
      <c r="DV1468" s="17"/>
      <c r="DW1468" s="17"/>
      <c r="DX1468" s="17"/>
      <c r="DY1468" s="17"/>
      <c r="DZ1468" s="17"/>
      <c r="EA1468" s="17"/>
      <c r="EB1468" s="17"/>
      <c r="EC1468" s="17"/>
      <c r="ED1468" s="17"/>
      <c r="EE1468" s="17"/>
      <c r="EF1468" s="17"/>
    </row>
    <row r="1469" spans="2:136" ht="15">
      <c r="B1469" s="17"/>
      <c r="C1469" s="17"/>
      <c r="D1469" s="17"/>
      <c r="E1469" s="17"/>
      <c r="F1469" s="17"/>
      <c r="G1469" s="20"/>
      <c r="H1469" s="17"/>
      <c r="I1469" s="17"/>
      <c r="J1469" s="26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17"/>
      <c r="DJ1469" s="17"/>
      <c r="DK1469" s="17"/>
      <c r="DL1469" s="17"/>
      <c r="DM1469" s="17"/>
      <c r="DN1469" s="17"/>
      <c r="DO1469" s="17"/>
      <c r="DP1469" s="17"/>
      <c r="DQ1469" s="17"/>
      <c r="DR1469" s="17"/>
      <c r="DS1469" s="17"/>
      <c r="DT1469" s="17"/>
      <c r="DU1469" s="17"/>
      <c r="DV1469" s="17"/>
      <c r="DW1469" s="17"/>
      <c r="DX1469" s="17"/>
      <c r="DY1469" s="17"/>
      <c r="DZ1469" s="17"/>
      <c r="EA1469" s="17"/>
      <c r="EB1469" s="17"/>
      <c r="EC1469" s="17"/>
      <c r="ED1469" s="17"/>
      <c r="EE1469" s="17"/>
      <c r="EF1469" s="17"/>
    </row>
    <row r="1470" spans="2:136" ht="15">
      <c r="B1470" s="17"/>
      <c r="C1470" s="17"/>
      <c r="D1470" s="17"/>
      <c r="E1470" s="17"/>
      <c r="F1470" s="17"/>
      <c r="G1470" s="20"/>
      <c r="H1470" s="17"/>
      <c r="I1470" s="17"/>
      <c r="J1470" s="26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17"/>
      <c r="DJ1470" s="17"/>
      <c r="DK1470" s="17"/>
      <c r="DL1470" s="17"/>
      <c r="DM1470" s="17"/>
      <c r="DN1470" s="17"/>
      <c r="DO1470" s="17"/>
      <c r="DP1470" s="17"/>
      <c r="DQ1470" s="17"/>
      <c r="DR1470" s="17"/>
      <c r="DS1470" s="17"/>
      <c r="DT1470" s="17"/>
      <c r="DU1470" s="17"/>
      <c r="DV1470" s="17"/>
      <c r="DW1470" s="17"/>
      <c r="DX1470" s="17"/>
      <c r="DY1470" s="17"/>
      <c r="DZ1470" s="17"/>
      <c r="EA1470" s="17"/>
      <c r="EB1470" s="17"/>
      <c r="EC1470" s="17"/>
      <c r="ED1470" s="17"/>
      <c r="EE1470" s="17"/>
      <c r="EF1470" s="17"/>
    </row>
    <row r="1471" spans="2:136" ht="15">
      <c r="B1471" s="17"/>
      <c r="C1471" s="17"/>
      <c r="D1471" s="17"/>
      <c r="E1471" s="17"/>
      <c r="F1471" s="17"/>
      <c r="G1471" s="20"/>
      <c r="H1471" s="17"/>
      <c r="I1471" s="17"/>
      <c r="J1471" s="26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17"/>
      <c r="DJ1471" s="17"/>
      <c r="DK1471" s="17"/>
      <c r="DL1471" s="17"/>
      <c r="DM1471" s="17"/>
      <c r="DN1471" s="17"/>
      <c r="DO1471" s="17"/>
      <c r="DP1471" s="17"/>
      <c r="DQ1471" s="17"/>
      <c r="DR1471" s="17"/>
      <c r="DS1471" s="17"/>
      <c r="DT1471" s="17"/>
      <c r="DU1471" s="17"/>
      <c r="DV1471" s="17"/>
      <c r="DW1471" s="17"/>
      <c r="DX1471" s="17"/>
      <c r="DY1471" s="17"/>
      <c r="DZ1471" s="17"/>
      <c r="EA1471" s="17"/>
      <c r="EB1471" s="17"/>
      <c r="EC1471" s="17"/>
      <c r="ED1471" s="17"/>
      <c r="EE1471" s="17"/>
      <c r="EF1471" s="17"/>
    </row>
    <row r="1472" spans="2:136" ht="15">
      <c r="B1472" s="17"/>
      <c r="C1472" s="17"/>
      <c r="D1472" s="17"/>
      <c r="E1472" s="17"/>
      <c r="F1472" s="17"/>
      <c r="G1472" s="20"/>
      <c r="H1472" s="17"/>
      <c r="I1472" s="17"/>
      <c r="J1472" s="26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17"/>
      <c r="DJ1472" s="17"/>
      <c r="DK1472" s="17"/>
      <c r="DL1472" s="17"/>
      <c r="DM1472" s="17"/>
      <c r="DN1472" s="17"/>
      <c r="DO1472" s="17"/>
      <c r="DP1472" s="17"/>
      <c r="DQ1472" s="17"/>
      <c r="DR1472" s="17"/>
      <c r="DS1472" s="17"/>
      <c r="DT1472" s="17"/>
      <c r="DU1472" s="17"/>
      <c r="DV1472" s="17"/>
      <c r="DW1472" s="17"/>
      <c r="DX1472" s="17"/>
      <c r="DY1472" s="17"/>
      <c r="DZ1472" s="17"/>
      <c r="EA1472" s="17"/>
      <c r="EB1472" s="17"/>
      <c r="EC1472" s="17"/>
      <c r="ED1472" s="17"/>
      <c r="EE1472" s="17"/>
      <c r="EF1472" s="17"/>
    </row>
    <row r="1473" spans="2:136" ht="15">
      <c r="B1473" s="17"/>
      <c r="C1473" s="17"/>
      <c r="D1473" s="17"/>
      <c r="E1473" s="17"/>
      <c r="F1473" s="17"/>
      <c r="G1473" s="20"/>
      <c r="H1473" s="17"/>
      <c r="I1473" s="17"/>
      <c r="J1473" s="26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17"/>
      <c r="DJ1473" s="17"/>
      <c r="DK1473" s="17"/>
      <c r="DL1473" s="17"/>
      <c r="DM1473" s="17"/>
      <c r="DN1473" s="17"/>
      <c r="DO1473" s="17"/>
      <c r="DP1473" s="17"/>
      <c r="DQ1473" s="17"/>
      <c r="DR1473" s="17"/>
      <c r="DS1473" s="17"/>
      <c r="DT1473" s="17"/>
      <c r="DU1473" s="17"/>
      <c r="DV1473" s="17"/>
      <c r="DW1473" s="17"/>
      <c r="DX1473" s="17"/>
      <c r="DY1473" s="17"/>
      <c r="DZ1473" s="17"/>
      <c r="EA1473" s="17"/>
      <c r="EB1473" s="17"/>
      <c r="EC1473" s="17"/>
      <c r="ED1473" s="17"/>
      <c r="EE1473" s="17"/>
      <c r="EF1473" s="17"/>
    </row>
    <row r="1474" spans="2:136" ht="15">
      <c r="B1474" s="17"/>
      <c r="C1474" s="17"/>
      <c r="D1474" s="17"/>
      <c r="E1474" s="17"/>
      <c r="F1474" s="17"/>
      <c r="G1474" s="20"/>
      <c r="H1474" s="17"/>
      <c r="I1474" s="17"/>
      <c r="J1474" s="26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  <c r="ED1474" s="17"/>
      <c r="EE1474" s="17"/>
      <c r="EF1474" s="17"/>
    </row>
    <row r="1475" spans="2:136" ht="15">
      <c r="B1475" s="17"/>
      <c r="C1475" s="17"/>
      <c r="D1475" s="17"/>
      <c r="E1475" s="17"/>
      <c r="F1475" s="17"/>
      <c r="G1475" s="20"/>
      <c r="H1475" s="17"/>
      <c r="I1475" s="17"/>
      <c r="J1475" s="26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  <c r="ED1475" s="17"/>
      <c r="EE1475" s="17"/>
      <c r="EF1475" s="17"/>
    </row>
    <row r="1476" spans="2:136" ht="15">
      <c r="B1476" s="17"/>
      <c r="C1476" s="17"/>
      <c r="D1476" s="17"/>
      <c r="E1476" s="17"/>
      <c r="F1476" s="17"/>
      <c r="G1476" s="20"/>
      <c r="H1476" s="17"/>
      <c r="I1476" s="17"/>
      <c r="J1476" s="26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17"/>
      <c r="DJ1476" s="17"/>
      <c r="DK1476" s="17"/>
      <c r="DL1476" s="17"/>
      <c r="DM1476" s="17"/>
      <c r="DN1476" s="17"/>
      <c r="DO1476" s="17"/>
      <c r="DP1476" s="17"/>
      <c r="DQ1476" s="17"/>
      <c r="DR1476" s="17"/>
      <c r="DS1476" s="17"/>
      <c r="DT1476" s="17"/>
      <c r="DU1476" s="17"/>
      <c r="DV1476" s="17"/>
      <c r="DW1476" s="17"/>
      <c r="DX1476" s="17"/>
      <c r="DY1476" s="17"/>
      <c r="DZ1476" s="17"/>
      <c r="EA1476" s="17"/>
      <c r="EB1476" s="17"/>
      <c r="EC1476" s="17"/>
      <c r="ED1476" s="17"/>
      <c r="EE1476" s="17"/>
      <c r="EF1476" s="17"/>
    </row>
    <row r="1477" spans="2:136" ht="15">
      <c r="B1477" s="17"/>
      <c r="C1477" s="17"/>
      <c r="D1477" s="17"/>
      <c r="E1477" s="17"/>
      <c r="F1477" s="17"/>
      <c r="G1477" s="20"/>
      <c r="H1477" s="17"/>
      <c r="I1477" s="17"/>
      <c r="J1477" s="26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17"/>
      <c r="DJ1477" s="17"/>
      <c r="DK1477" s="17"/>
      <c r="DL1477" s="17"/>
      <c r="DM1477" s="17"/>
      <c r="DN1477" s="17"/>
      <c r="DO1477" s="17"/>
      <c r="DP1477" s="17"/>
      <c r="DQ1477" s="17"/>
      <c r="DR1477" s="17"/>
      <c r="DS1477" s="17"/>
      <c r="DT1477" s="17"/>
      <c r="DU1477" s="17"/>
      <c r="DV1477" s="17"/>
      <c r="DW1477" s="17"/>
      <c r="DX1477" s="17"/>
      <c r="DY1477" s="17"/>
      <c r="DZ1477" s="17"/>
      <c r="EA1477" s="17"/>
      <c r="EB1477" s="17"/>
      <c r="EC1477" s="17"/>
      <c r="ED1477" s="17"/>
      <c r="EE1477" s="17"/>
      <c r="EF1477" s="17"/>
    </row>
    <row r="1478" spans="2:136" ht="15">
      <c r="B1478" s="17"/>
      <c r="C1478" s="17"/>
      <c r="D1478" s="17"/>
      <c r="E1478" s="17"/>
      <c r="F1478" s="17"/>
      <c r="G1478" s="20"/>
      <c r="H1478" s="17"/>
      <c r="I1478" s="17"/>
      <c r="J1478" s="26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17"/>
      <c r="DJ1478" s="17"/>
      <c r="DK1478" s="17"/>
      <c r="DL1478" s="17"/>
      <c r="DM1478" s="17"/>
      <c r="DN1478" s="17"/>
      <c r="DO1478" s="17"/>
      <c r="DP1478" s="17"/>
      <c r="DQ1478" s="17"/>
      <c r="DR1478" s="17"/>
      <c r="DS1478" s="17"/>
      <c r="DT1478" s="17"/>
      <c r="DU1478" s="17"/>
      <c r="DV1478" s="17"/>
      <c r="DW1478" s="17"/>
      <c r="DX1478" s="17"/>
      <c r="DY1478" s="17"/>
      <c r="DZ1478" s="17"/>
      <c r="EA1478" s="17"/>
      <c r="EB1478" s="17"/>
      <c r="EC1478" s="17"/>
      <c r="ED1478" s="17"/>
      <c r="EE1478" s="17"/>
      <c r="EF1478" s="17"/>
    </row>
    <row r="1479" spans="2:136" ht="15">
      <c r="B1479" s="17"/>
      <c r="C1479" s="17"/>
      <c r="D1479" s="17"/>
      <c r="E1479" s="17"/>
      <c r="F1479" s="17"/>
      <c r="G1479" s="20"/>
      <c r="H1479" s="17"/>
      <c r="I1479" s="17"/>
      <c r="J1479" s="26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17"/>
      <c r="DJ1479" s="17"/>
      <c r="DK1479" s="17"/>
      <c r="DL1479" s="17"/>
      <c r="DM1479" s="17"/>
      <c r="DN1479" s="17"/>
      <c r="DO1479" s="17"/>
      <c r="DP1479" s="17"/>
      <c r="DQ1479" s="17"/>
      <c r="DR1479" s="17"/>
      <c r="DS1479" s="17"/>
      <c r="DT1479" s="17"/>
      <c r="DU1479" s="17"/>
      <c r="DV1479" s="17"/>
      <c r="DW1479" s="17"/>
      <c r="DX1479" s="17"/>
      <c r="DY1479" s="17"/>
      <c r="DZ1479" s="17"/>
      <c r="EA1479" s="17"/>
      <c r="EB1479" s="17"/>
      <c r="EC1479" s="17"/>
      <c r="ED1479" s="17"/>
      <c r="EE1479" s="17"/>
      <c r="EF1479" s="17"/>
    </row>
    <row r="1480" spans="2:136" ht="15">
      <c r="B1480" s="17"/>
      <c r="C1480" s="17"/>
      <c r="D1480" s="17"/>
      <c r="E1480" s="17"/>
      <c r="F1480" s="17"/>
      <c r="G1480" s="20"/>
      <c r="H1480" s="17"/>
      <c r="I1480" s="17"/>
      <c r="J1480" s="26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17"/>
      <c r="DJ1480" s="17"/>
      <c r="DK1480" s="17"/>
      <c r="DL1480" s="17"/>
      <c r="DM1480" s="17"/>
      <c r="DN1480" s="17"/>
      <c r="DO1480" s="17"/>
      <c r="DP1480" s="17"/>
      <c r="DQ1480" s="17"/>
      <c r="DR1480" s="17"/>
      <c r="DS1480" s="17"/>
      <c r="DT1480" s="17"/>
      <c r="DU1480" s="17"/>
      <c r="DV1480" s="17"/>
      <c r="DW1480" s="17"/>
      <c r="DX1480" s="17"/>
      <c r="DY1480" s="17"/>
      <c r="DZ1480" s="17"/>
      <c r="EA1480" s="17"/>
      <c r="EB1480" s="17"/>
      <c r="EC1480" s="17"/>
      <c r="ED1480" s="17"/>
      <c r="EE1480" s="17"/>
      <c r="EF1480" s="17"/>
    </row>
    <row r="1481" spans="2:136" ht="15">
      <c r="B1481" s="17"/>
      <c r="C1481" s="17"/>
      <c r="D1481" s="17"/>
      <c r="E1481" s="17"/>
      <c r="F1481" s="17"/>
      <c r="G1481" s="20"/>
      <c r="H1481" s="17"/>
      <c r="I1481" s="17"/>
      <c r="J1481" s="26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17"/>
      <c r="DJ1481" s="17"/>
      <c r="DK1481" s="17"/>
      <c r="DL1481" s="17"/>
      <c r="DM1481" s="17"/>
      <c r="DN1481" s="17"/>
      <c r="DO1481" s="17"/>
      <c r="DP1481" s="17"/>
      <c r="DQ1481" s="17"/>
      <c r="DR1481" s="17"/>
      <c r="DS1481" s="17"/>
      <c r="DT1481" s="17"/>
      <c r="DU1481" s="17"/>
      <c r="DV1481" s="17"/>
      <c r="DW1481" s="17"/>
      <c r="DX1481" s="17"/>
      <c r="DY1481" s="17"/>
      <c r="DZ1481" s="17"/>
      <c r="EA1481" s="17"/>
      <c r="EB1481" s="17"/>
      <c r="EC1481" s="17"/>
      <c r="ED1481" s="17"/>
      <c r="EE1481" s="17"/>
      <c r="EF1481" s="17"/>
    </row>
    <row r="1482" spans="2:136" ht="15">
      <c r="B1482" s="17"/>
      <c r="C1482" s="17"/>
      <c r="D1482" s="17"/>
      <c r="E1482" s="17"/>
      <c r="F1482" s="17"/>
      <c r="G1482" s="20"/>
      <c r="H1482" s="17"/>
      <c r="I1482" s="17"/>
      <c r="J1482" s="26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17"/>
      <c r="DJ1482" s="17"/>
      <c r="DK1482" s="17"/>
      <c r="DL1482" s="17"/>
      <c r="DM1482" s="17"/>
      <c r="DN1482" s="17"/>
      <c r="DO1482" s="17"/>
      <c r="DP1482" s="17"/>
      <c r="DQ1482" s="17"/>
      <c r="DR1482" s="17"/>
      <c r="DS1482" s="17"/>
      <c r="DT1482" s="17"/>
      <c r="DU1482" s="17"/>
      <c r="DV1482" s="17"/>
      <c r="DW1482" s="17"/>
      <c r="DX1482" s="17"/>
      <c r="DY1482" s="17"/>
      <c r="DZ1482" s="17"/>
      <c r="EA1482" s="17"/>
      <c r="EB1482" s="17"/>
      <c r="EC1482" s="17"/>
      <c r="ED1482" s="17"/>
      <c r="EE1482" s="17"/>
      <c r="EF1482" s="17"/>
    </row>
    <row r="1483" spans="2:136" ht="15">
      <c r="B1483" s="17"/>
      <c r="C1483" s="17"/>
      <c r="D1483" s="17"/>
      <c r="E1483" s="17"/>
      <c r="F1483" s="17"/>
      <c r="G1483" s="20"/>
      <c r="H1483" s="17"/>
      <c r="I1483" s="17"/>
      <c r="J1483" s="26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17"/>
      <c r="DJ1483" s="17"/>
      <c r="DK1483" s="17"/>
      <c r="DL1483" s="17"/>
      <c r="DM1483" s="17"/>
      <c r="DN1483" s="17"/>
      <c r="DO1483" s="17"/>
      <c r="DP1483" s="17"/>
      <c r="DQ1483" s="17"/>
      <c r="DR1483" s="17"/>
      <c r="DS1483" s="17"/>
      <c r="DT1483" s="17"/>
      <c r="DU1483" s="17"/>
      <c r="DV1483" s="17"/>
      <c r="DW1483" s="17"/>
      <c r="DX1483" s="17"/>
      <c r="DY1483" s="17"/>
      <c r="DZ1483" s="17"/>
      <c r="EA1483" s="17"/>
      <c r="EB1483" s="17"/>
      <c r="EC1483" s="17"/>
      <c r="ED1483" s="17"/>
      <c r="EE1483" s="17"/>
      <c r="EF1483" s="17"/>
    </row>
    <row r="1484" spans="2:136" ht="15">
      <c r="B1484" s="17"/>
      <c r="C1484" s="17"/>
      <c r="D1484" s="17"/>
      <c r="E1484" s="17"/>
      <c r="F1484" s="17"/>
      <c r="G1484" s="20"/>
      <c r="H1484" s="17"/>
      <c r="I1484" s="17"/>
      <c r="J1484" s="26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CK1484" s="17"/>
      <c r="CL1484" s="17"/>
      <c r="CM1484" s="17"/>
      <c r="CN1484" s="17"/>
      <c r="CO1484" s="17"/>
      <c r="CP1484" s="17"/>
      <c r="CQ1484" s="17"/>
      <c r="CR1484" s="17"/>
      <c r="CS1484" s="17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7"/>
      <c r="DG1484" s="17"/>
      <c r="DH1484" s="17"/>
      <c r="DI1484" s="17"/>
      <c r="DJ1484" s="17"/>
      <c r="DK1484" s="17"/>
      <c r="DL1484" s="17"/>
      <c r="DM1484" s="17"/>
      <c r="DN1484" s="17"/>
      <c r="DO1484" s="17"/>
      <c r="DP1484" s="17"/>
      <c r="DQ1484" s="17"/>
      <c r="DR1484" s="17"/>
      <c r="DS1484" s="17"/>
      <c r="DT1484" s="17"/>
      <c r="DU1484" s="17"/>
      <c r="DV1484" s="17"/>
      <c r="DW1484" s="17"/>
      <c r="DX1484" s="17"/>
      <c r="DY1484" s="17"/>
      <c r="DZ1484" s="17"/>
      <c r="EA1484" s="17"/>
      <c r="EB1484" s="17"/>
      <c r="EC1484" s="17"/>
      <c r="ED1484" s="17"/>
      <c r="EE1484" s="17"/>
      <c r="EF1484" s="17"/>
    </row>
    <row r="1485" spans="2:136" ht="15">
      <c r="B1485" s="17"/>
      <c r="C1485" s="17"/>
      <c r="D1485" s="17"/>
      <c r="E1485" s="17"/>
      <c r="F1485" s="17"/>
      <c r="G1485" s="20"/>
      <c r="H1485" s="17"/>
      <c r="I1485" s="17"/>
      <c r="J1485" s="26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17"/>
      <c r="DJ1485" s="17"/>
      <c r="DK1485" s="17"/>
      <c r="DL1485" s="17"/>
      <c r="DM1485" s="17"/>
      <c r="DN1485" s="17"/>
      <c r="DO1485" s="17"/>
      <c r="DP1485" s="17"/>
      <c r="DQ1485" s="17"/>
      <c r="DR1485" s="17"/>
      <c r="DS1485" s="17"/>
      <c r="DT1485" s="17"/>
      <c r="DU1485" s="17"/>
      <c r="DV1485" s="17"/>
      <c r="DW1485" s="17"/>
      <c r="DX1485" s="17"/>
      <c r="DY1485" s="17"/>
      <c r="DZ1485" s="17"/>
      <c r="EA1485" s="17"/>
      <c r="EB1485" s="17"/>
      <c r="EC1485" s="17"/>
      <c r="ED1485" s="17"/>
      <c r="EE1485" s="17"/>
      <c r="EF1485" s="17"/>
    </row>
    <row r="1486" spans="2:136" ht="15">
      <c r="B1486" s="17"/>
      <c r="C1486" s="17"/>
      <c r="D1486" s="17"/>
      <c r="E1486" s="17"/>
      <c r="F1486" s="17"/>
      <c r="G1486" s="20"/>
      <c r="H1486" s="17"/>
      <c r="I1486" s="17"/>
      <c r="J1486" s="26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17"/>
      <c r="DJ1486" s="17"/>
      <c r="DK1486" s="17"/>
      <c r="DL1486" s="17"/>
      <c r="DM1486" s="17"/>
      <c r="DN1486" s="17"/>
      <c r="DO1486" s="17"/>
      <c r="DP1486" s="17"/>
      <c r="DQ1486" s="17"/>
      <c r="DR1486" s="17"/>
      <c r="DS1486" s="17"/>
      <c r="DT1486" s="17"/>
      <c r="DU1486" s="17"/>
      <c r="DV1486" s="17"/>
      <c r="DW1486" s="17"/>
      <c r="DX1486" s="17"/>
      <c r="DY1486" s="17"/>
      <c r="DZ1486" s="17"/>
      <c r="EA1486" s="17"/>
      <c r="EB1486" s="17"/>
      <c r="EC1486" s="17"/>
      <c r="ED1486" s="17"/>
      <c r="EE1486" s="17"/>
      <c r="EF1486" s="17"/>
    </row>
    <row r="1487" spans="2:136" ht="15">
      <c r="B1487" s="17"/>
      <c r="C1487" s="17"/>
      <c r="D1487" s="17"/>
      <c r="E1487" s="17"/>
      <c r="F1487" s="17"/>
      <c r="G1487" s="20"/>
      <c r="H1487" s="17"/>
      <c r="I1487" s="17"/>
      <c r="J1487" s="26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CK1487" s="17"/>
      <c r="CL1487" s="17"/>
      <c r="CM1487" s="17"/>
      <c r="CN1487" s="17"/>
      <c r="CO1487" s="17"/>
      <c r="CP1487" s="17"/>
      <c r="CQ1487" s="17"/>
      <c r="CR1487" s="17"/>
      <c r="CS1487" s="17"/>
      <c r="CT1487" s="17"/>
      <c r="CU1487" s="17"/>
      <c r="CV1487" s="17"/>
      <c r="CW1487" s="17"/>
      <c r="CX1487" s="17"/>
      <c r="CY1487" s="17"/>
      <c r="CZ1487" s="17"/>
      <c r="DA1487" s="17"/>
      <c r="DB1487" s="17"/>
      <c r="DC1487" s="17"/>
      <c r="DD1487" s="17"/>
      <c r="DE1487" s="17"/>
      <c r="DF1487" s="17"/>
      <c r="DG1487" s="17"/>
      <c r="DH1487" s="17"/>
      <c r="DI1487" s="17"/>
      <c r="DJ1487" s="17"/>
      <c r="DK1487" s="17"/>
      <c r="DL1487" s="17"/>
      <c r="DM1487" s="17"/>
      <c r="DN1487" s="17"/>
      <c r="DO1487" s="17"/>
      <c r="DP1487" s="17"/>
      <c r="DQ1487" s="17"/>
      <c r="DR1487" s="17"/>
      <c r="DS1487" s="17"/>
      <c r="DT1487" s="17"/>
      <c r="DU1487" s="17"/>
      <c r="DV1487" s="17"/>
      <c r="DW1487" s="17"/>
      <c r="DX1487" s="17"/>
      <c r="DY1487" s="17"/>
      <c r="DZ1487" s="17"/>
      <c r="EA1487" s="17"/>
      <c r="EB1487" s="17"/>
      <c r="EC1487" s="17"/>
      <c r="ED1487" s="17"/>
      <c r="EE1487" s="17"/>
      <c r="EF1487" s="17"/>
    </row>
    <row r="1488" spans="2:136" ht="15">
      <c r="B1488" s="17"/>
      <c r="C1488" s="17"/>
      <c r="D1488" s="17"/>
      <c r="E1488" s="17"/>
      <c r="F1488" s="17"/>
      <c r="G1488" s="20"/>
      <c r="H1488" s="17"/>
      <c r="I1488" s="17"/>
      <c r="J1488" s="26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CK1488" s="17"/>
      <c r="CL1488" s="17"/>
      <c r="CM1488" s="17"/>
      <c r="CN1488" s="17"/>
      <c r="CO1488" s="17"/>
      <c r="CP1488" s="17"/>
      <c r="CQ1488" s="17"/>
      <c r="CR1488" s="17"/>
      <c r="CS1488" s="17"/>
      <c r="CT1488" s="17"/>
      <c r="CU1488" s="17"/>
      <c r="CV1488" s="17"/>
      <c r="CW1488" s="17"/>
      <c r="CX1488" s="17"/>
      <c r="CY1488" s="17"/>
      <c r="CZ1488" s="17"/>
      <c r="DA1488" s="17"/>
      <c r="DB1488" s="17"/>
      <c r="DC1488" s="17"/>
      <c r="DD1488" s="17"/>
      <c r="DE1488" s="17"/>
      <c r="DF1488" s="17"/>
      <c r="DG1488" s="17"/>
      <c r="DH1488" s="17"/>
      <c r="DI1488" s="17"/>
      <c r="DJ1488" s="17"/>
      <c r="DK1488" s="17"/>
      <c r="DL1488" s="17"/>
      <c r="DM1488" s="17"/>
      <c r="DN1488" s="17"/>
      <c r="DO1488" s="17"/>
      <c r="DP1488" s="17"/>
      <c r="DQ1488" s="17"/>
      <c r="DR1488" s="17"/>
      <c r="DS1488" s="17"/>
      <c r="DT1488" s="17"/>
      <c r="DU1488" s="17"/>
      <c r="DV1488" s="17"/>
      <c r="DW1488" s="17"/>
      <c r="DX1488" s="17"/>
      <c r="DY1488" s="17"/>
      <c r="DZ1488" s="17"/>
      <c r="EA1488" s="17"/>
      <c r="EB1488" s="17"/>
      <c r="EC1488" s="17"/>
      <c r="ED1488" s="17"/>
      <c r="EE1488" s="17"/>
      <c r="EF1488" s="17"/>
    </row>
    <row r="1489" spans="2:136" ht="15">
      <c r="B1489" s="17"/>
      <c r="C1489" s="17"/>
      <c r="D1489" s="17"/>
      <c r="E1489" s="17"/>
      <c r="F1489" s="17"/>
      <c r="G1489" s="20"/>
      <c r="H1489" s="17"/>
      <c r="I1489" s="17"/>
      <c r="J1489" s="26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CK1489" s="17"/>
      <c r="CL1489" s="17"/>
      <c r="CM1489" s="17"/>
      <c r="CN1489" s="17"/>
      <c r="CO1489" s="17"/>
      <c r="CP1489" s="17"/>
      <c r="CQ1489" s="17"/>
      <c r="CR1489" s="17"/>
      <c r="CS1489" s="17"/>
      <c r="CT1489" s="17"/>
      <c r="CU1489" s="17"/>
      <c r="CV1489" s="17"/>
      <c r="CW1489" s="17"/>
      <c r="CX1489" s="17"/>
      <c r="CY1489" s="17"/>
      <c r="CZ1489" s="17"/>
      <c r="DA1489" s="17"/>
      <c r="DB1489" s="17"/>
      <c r="DC1489" s="17"/>
      <c r="DD1489" s="17"/>
      <c r="DE1489" s="17"/>
      <c r="DF1489" s="17"/>
      <c r="DG1489" s="17"/>
      <c r="DH1489" s="17"/>
      <c r="DI1489" s="17"/>
      <c r="DJ1489" s="17"/>
      <c r="DK1489" s="17"/>
      <c r="DL1489" s="17"/>
      <c r="DM1489" s="17"/>
      <c r="DN1489" s="17"/>
      <c r="DO1489" s="17"/>
      <c r="DP1489" s="17"/>
      <c r="DQ1489" s="17"/>
      <c r="DR1489" s="17"/>
      <c r="DS1489" s="17"/>
      <c r="DT1489" s="17"/>
      <c r="DU1489" s="17"/>
      <c r="DV1489" s="17"/>
      <c r="DW1489" s="17"/>
      <c r="DX1489" s="17"/>
      <c r="DY1489" s="17"/>
      <c r="DZ1489" s="17"/>
      <c r="EA1489" s="17"/>
      <c r="EB1489" s="17"/>
      <c r="EC1489" s="17"/>
      <c r="ED1489" s="17"/>
      <c r="EE1489" s="17"/>
      <c r="EF1489" s="17"/>
    </row>
    <row r="1490" spans="2:136" ht="15">
      <c r="B1490" s="17"/>
      <c r="C1490" s="17"/>
      <c r="D1490" s="17"/>
      <c r="E1490" s="17"/>
      <c r="F1490" s="17"/>
      <c r="G1490" s="20"/>
      <c r="H1490" s="17"/>
      <c r="I1490" s="17"/>
      <c r="J1490" s="26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CK1490" s="17"/>
      <c r="CL1490" s="17"/>
      <c r="CM1490" s="17"/>
      <c r="CN1490" s="17"/>
      <c r="CO1490" s="17"/>
      <c r="CP1490" s="17"/>
      <c r="CQ1490" s="17"/>
      <c r="CR1490" s="17"/>
      <c r="CS1490" s="17"/>
      <c r="CT1490" s="17"/>
      <c r="CU1490" s="17"/>
      <c r="CV1490" s="17"/>
      <c r="CW1490" s="17"/>
      <c r="CX1490" s="17"/>
      <c r="CY1490" s="17"/>
      <c r="CZ1490" s="17"/>
      <c r="DA1490" s="17"/>
      <c r="DB1490" s="17"/>
      <c r="DC1490" s="17"/>
      <c r="DD1490" s="17"/>
      <c r="DE1490" s="17"/>
      <c r="DF1490" s="17"/>
      <c r="DG1490" s="17"/>
      <c r="DH1490" s="17"/>
      <c r="DI1490" s="17"/>
      <c r="DJ1490" s="17"/>
      <c r="DK1490" s="17"/>
      <c r="DL1490" s="17"/>
      <c r="DM1490" s="17"/>
      <c r="DN1490" s="17"/>
      <c r="DO1490" s="17"/>
      <c r="DP1490" s="17"/>
      <c r="DQ1490" s="17"/>
      <c r="DR1490" s="17"/>
      <c r="DS1490" s="17"/>
      <c r="DT1490" s="17"/>
      <c r="DU1490" s="17"/>
      <c r="DV1490" s="17"/>
      <c r="DW1490" s="17"/>
      <c r="DX1490" s="17"/>
      <c r="DY1490" s="17"/>
      <c r="DZ1490" s="17"/>
      <c r="EA1490" s="17"/>
      <c r="EB1490" s="17"/>
      <c r="EC1490" s="17"/>
      <c r="ED1490" s="17"/>
      <c r="EE1490" s="17"/>
      <c r="EF1490" s="17"/>
    </row>
    <row r="1491" spans="2:136" ht="15">
      <c r="B1491" s="17"/>
      <c r="C1491" s="17"/>
      <c r="D1491" s="17"/>
      <c r="E1491" s="17"/>
      <c r="F1491" s="17"/>
      <c r="G1491" s="20"/>
      <c r="H1491" s="17"/>
      <c r="I1491" s="17"/>
      <c r="J1491" s="26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CK1491" s="17"/>
      <c r="CL1491" s="17"/>
      <c r="CM1491" s="17"/>
      <c r="CN1491" s="17"/>
      <c r="CO1491" s="17"/>
      <c r="CP1491" s="17"/>
      <c r="CQ1491" s="17"/>
      <c r="CR1491" s="17"/>
      <c r="CS1491" s="17"/>
      <c r="CT1491" s="17"/>
      <c r="CU1491" s="17"/>
      <c r="CV1491" s="17"/>
      <c r="CW1491" s="17"/>
      <c r="CX1491" s="17"/>
      <c r="CY1491" s="17"/>
      <c r="CZ1491" s="17"/>
      <c r="DA1491" s="17"/>
      <c r="DB1491" s="17"/>
      <c r="DC1491" s="17"/>
      <c r="DD1491" s="17"/>
      <c r="DE1491" s="17"/>
      <c r="DF1491" s="17"/>
      <c r="DG1491" s="17"/>
      <c r="DH1491" s="17"/>
      <c r="DI1491" s="17"/>
      <c r="DJ1491" s="17"/>
      <c r="DK1491" s="17"/>
      <c r="DL1491" s="17"/>
      <c r="DM1491" s="17"/>
      <c r="DN1491" s="17"/>
      <c r="DO1491" s="17"/>
      <c r="DP1491" s="17"/>
      <c r="DQ1491" s="17"/>
      <c r="DR1491" s="17"/>
      <c r="DS1491" s="17"/>
      <c r="DT1491" s="17"/>
      <c r="DU1491" s="17"/>
      <c r="DV1491" s="17"/>
      <c r="DW1491" s="17"/>
      <c r="DX1491" s="17"/>
      <c r="DY1491" s="17"/>
      <c r="DZ1491" s="17"/>
      <c r="EA1491" s="17"/>
      <c r="EB1491" s="17"/>
      <c r="EC1491" s="17"/>
      <c r="ED1491" s="17"/>
      <c r="EE1491" s="17"/>
      <c r="EF1491" s="17"/>
    </row>
    <row r="1492" spans="2:136" ht="15">
      <c r="B1492" s="17"/>
      <c r="C1492" s="17"/>
      <c r="D1492" s="17"/>
      <c r="E1492" s="17"/>
      <c r="F1492" s="17"/>
      <c r="G1492" s="20"/>
      <c r="H1492" s="17"/>
      <c r="I1492" s="17"/>
      <c r="J1492" s="26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CK1492" s="17"/>
      <c r="CL1492" s="17"/>
      <c r="CM1492" s="17"/>
      <c r="CN1492" s="17"/>
      <c r="CO1492" s="17"/>
      <c r="CP1492" s="17"/>
      <c r="CQ1492" s="17"/>
      <c r="CR1492" s="17"/>
      <c r="CS1492" s="17"/>
      <c r="CT1492" s="17"/>
      <c r="CU1492" s="17"/>
      <c r="CV1492" s="17"/>
      <c r="CW1492" s="17"/>
      <c r="CX1492" s="17"/>
      <c r="CY1492" s="17"/>
      <c r="CZ1492" s="17"/>
      <c r="DA1492" s="17"/>
      <c r="DB1492" s="17"/>
      <c r="DC1492" s="17"/>
      <c r="DD1492" s="17"/>
      <c r="DE1492" s="17"/>
      <c r="DF1492" s="17"/>
      <c r="DG1492" s="17"/>
      <c r="DH1492" s="17"/>
      <c r="DI1492" s="17"/>
      <c r="DJ1492" s="17"/>
      <c r="DK1492" s="17"/>
      <c r="DL1492" s="17"/>
      <c r="DM1492" s="17"/>
      <c r="DN1492" s="17"/>
      <c r="DO1492" s="17"/>
      <c r="DP1492" s="17"/>
      <c r="DQ1492" s="17"/>
      <c r="DR1492" s="17"/>
      <c r="DS1492" s="17"/>
      <c r="DT1492" s="17"/>
      <c r="DU1492" s="17"/>
      <c r="DV1492" s="17"/>
      <c r="DW1492" s="17"/>
      <c r="DX1492" s="17"/>
      <c r="DY1492" s="17"/>
      <c r="DZ1492" s="17"/>
      <c r="EA1492" s="17"/>
      <c r="EB1492" s="17"/>
      <c r="EC1492" s="17"/>
      <c r="ED1492" s="17"/>
      <c r="EE1492" s="17"/>
      <c r="EF1492" s="17"/>
    </row>
    <row r="1493" spans="2:136" ht="15">
      <c r="B1493" s="17"/>
      <c r="C1493" s="17"/>
      <c r="D1493" s="17"/>
      <c r="E1493" s="17"/>
      <c r="F1493" s="17"/>
      <c r="G1493" s="20"/>
      <c r="H1493" s="17"/>
      <c r="I1493" s="17"/>
      <c r="J1493" s="26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CK1493" s="17"/>
      <c r="CL1493" s="17"/>
      <c r="CM1493" s="17"/>
      <c r="CN1493" s="17"/>
      <c r="CO1493" s="17"/>
      <c r="CP1493" s="17"/>
      <c r="CQ1493" s="17"/>
      <c r="CR1493" s="17"/>
      <c r="CS1493" s="17"/>
      <c r="CT1493" s="17"/>
      <c r="CU1493" s="17"/>
      <c r="CV1493" s="17"/>
      <c r="CW1493" s="17"/>
      <c r="CX1493" s="17"/>
      <c r="CY1493" s="17"/>
      <c r="CZ1493" s="17"/>
      <c r="DA1493" s="17"/>
      <c r="DB1493" s="17"/>
      <c r="DC1493" s="17"/>
      <c r="DD1493" s="17"/>
      <c r="DE1493" s="17"/>
      <c r="DF1493" s="17"/>
      <c r="DG1493" s="17"/>
      <c r="DH1493" s="17"/>
      <c r="DI1493" s="17"/>
      <c r="DJ1493" s="17"/>
      <c r="DK1493" s="17"/>
      <c r="DL1493" s="17"/>
      <c r="DM1493" s="17"/>
      <c r="DN1493" s="17"/>
      <c r="DO1493" s="17"/>
      <c r="DP1493" s="17"/>
      <c r="DQ1493" s="17"/>
      <c r="DR1493" s="17"/>
      <c r="DS1493" s="17"/>
      <c r="DT1493" s="17"/>
      <c r="DU1493" s="17"/>
      <c r="DV1493" s="17"/>
      <c r="DW1493" s="17"/>
      <c r="DX1493" s="17"/>
      <c r="DY1493" s="17"/>
      <c r="DZ1493" s="17"/>
      <c r="EA1493" s="17"/>
      <c r="EB1493" s="17"/>
      <c r="EC1493" s="17"/>
      <c r="ED1493" s="17"/>
      <c r="EE1493" s="17"/>
      <c r="EF1493" s="17"/>
    </row>
    <row r="1494" spans="2:136" ht="15">
      <c r="B1494" s="17"/>
      <c r="C1494" s="17"/>
      <c r="D1494" s="17"/>
      <c r="E1494" s="17"/>
      <c r="F1494" s="17"/>
      <c r="G1494" s="20"/>
      <c r="H1494" s="17"/>
      <c r="I1494" s="17"/>
      <c r="J1494" s="26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CK1494" s="17"/>
      <c r="CL1494" s="17"/>
      <c r="CM1494" s="17"/>
      <c r="CN1494" s="17"/>
      <c r="CO1494" s="17"/>
      <c r="CP1494" s="17"/>
      <c r="CQ1494" s="17"/>
      <c r="CR1494" s="17"/>
      <c r="CS1494" s="17"/>
      <c r="CT1494" s="17"/>
      <c r="CU1494" s="17"/>
      <c r="CV1494" s="17"/>
      <c r="CW1494" s="17"/>
      <c r="CX1494" s="17"/>
      <c r="CY1494" s="17"/>
      <c r="CZ1494" s="17"/>
      <c r="DA1494" s="17"/>
      <c r="DB1494" s="17"/>
      <c r="DC1494" s="17"/>
      <c r="DD1494" s="17"/>
      <c r="DE1494" s="17"/>
      <c r="DF1494" s="17"/>
      <c r="DG1494" s="17"/>
      <c r="DH1494" s="17"/>
      <c r="DI1494" s="17"/>
      <c r="DJ1494" s="17"/>
      <c r="DK1494" s="17"/>
      <c r="DL1494" s="17"/>
      <c r="DM1494" s="17"/>
      <c r="DN1494" s="17"/>
      <c r="DO1494" s="17"/>
      <c r="DP1494" s="17"/>
      <c r="DQ1494" s="17"/>
      <c r="DR1494" s="17"/>
      <c r="DS1494" s="17"/>
      <c r="DT1494" s="17"/>
      <c r="DU1494" s="17"/>
      <c r="DV1494" s="17"/>
      <c r="DW1494" s="17"/>
      <c r="DX1494" s="17"/>
      <c r="DY1494" s="17"/>
      <c r="DZ1494" s="17"/>
      <c r="EA1494" s="17"/>
      <c r="EB1494" s="17"/>
      <c r="EC1494" s="17"/>
      <c r="ED1494" s="17"/>
      <c r="EE1494" s="17"/>
      <c r="EF1494" s="17"/>
    </row>
    <row r="1495" spans="2:136" ht="15">
      <c r="B1495" s="17"/>
      <c r="C1495" s="17"/>
      <c r="D1495" s="17"/>
      <c r="E1495" s="17"/>
      <c r="F1495" s="17"/>
      <c r="G1495" s="20"/>
      <c r="H1495" s="17"/>
      <c r="I1495" s="17"/>
      <c r="J1495" s="26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CK1495" s="17"/>
      <c r="CL1495" s="17"/>
      <c r="CM1495" s="17"/>
      <c r="CN1495" s="17"/>
      <c r="CO1495" s="17"/>
      <c r="CP1495" s="17"/>
      <c r="CQ1495" s="17"/>
      <c r="CR1495" s="17"/>
      <c r="CS1495" s="17"/>
      <c r="CT1495" s="17"/>
      <c r="CU1495" s="17"/>
      <c r="CV1495" s="17"/>
      <c r="CW1495" s="17"/>
      <c r="CX1495" s="17"/>
      <c r="CY1495" s="17"/>
      <c r="CZ1495" s="17"/>
      <c r="DA1495" s="17"/>
      <c r="DB1495" s="17"/>
      <c r="DC1495" s="17"/>
      <c r="DD1495" s="17"/>
      <c r="DE1495" s="17"/>
      <c r="DF1495" s="17"/>
      <c r="DG1495" s="17"/>
      <c r="DH1495" s="17"/>
      <c r="DI1495" s="17"/>
      <c r="DJ1495" s="17"/>
      <c r="DK1495" s="17"/>
      <c r="DL1495" s="17"/>
      <c r="DM1495" s="17"/>
      <c r="DN1495" s="17"/>
      <c r="DO1495" s="17"/>
      <c r="DP1495" s="17"/>
      <c r="DQ1495" s="17"/>
      <c r="DR1495" s="17"/>
      <c r="DS1495" s="17"/>
      <c r="DT1495" s="17"/>
      <c r="DU1495" s="17"/>
      <c r="DV1495" s="17"/>
      <c r="DW1495" s="17"/>
      <c r="DX1495" s="17"/>
      <c r="DY1495" s="17"/>
      <c r="DZ1495" s="17"/>
      <c r="EA1495" s="17"/>
      <c r="EB1495" s="17"/>
      <c r="EC1495" s="17"/>
      <c r="ED1495" s="17"/>
      <c r="EE1495" s="17"/>
      <c r="EF1495" s="17"/>
    </row>
    <row r="1496" spans="2:136" ht="15">
      <c r="B1496" s="17"/>
      <c r="C1496" s="17"/>
      <c r="D1496" s="17"/>
      <c r="E1496" s="17"/>
      <c r="F1496" s="17"/>
      <c r="G1496" s="20"/>
      <c r="H1496" s="17"/>
      <c r="I1496" s="17"/>
      <c r="J1496" s="26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CK1496" s="17"/>
      <c r="CL1496" s="17"/>
      <c r="CM1496" s="17"/>
      <c r="CN1496" s="17"/>
      <c r="CO1496" s="17"/>
      <c r="CP1496" s="17"/>
      <c r="CQ1496" s="17"/>
      <c r="CR1496" s="17"/>
      <c r="CS1496" s="17"/>
      <c r="CT1496" s="17"/>
      <c r="CU1496" s="17"/>
      <c r="CV1496" s="17"/>
      <c r="CW1496" s="17"/>
      <c r="CX1496" s="17"/>
      <c r="CY1496" s="17"/>
      <c r="CZ1496" s="17"/>
      <c r="DA1496" s="17"/>
      <c r="DB1496" s="17"/>
      <c r="DC1496" s="17"/>
      <c r="DD1496" s="17"/>
      <c r="DE1496" s="17"/>
      <c r="DF1496" s="17"/>
      <c r="DG1496" s="17"/>
      <c r="DH1496" s="17"/>
      <c r="DI1496" s="17"/>
      <c r="DJ1496" s="17"/>
      <c r="DK1496" s="17"/>
      <c r="DL1496" s="17"/>
      <c r="DM1496" s="17"/>
      <c r="DN1496" s="17"/>
      <c r="DO1496" s="17"/>
      <c r="DP1496" s="17"/>
      <c r="DQ1496" s="17"/>
      <c r="DR1496" s="17"/>
      <c r="DS1496" s="17"/>
      <c r="DT1496" s="17"/>
      <c r="DU1496" s="17"/>
      <c r="DV1496" s="17"/>
      <c r="DW1496" s="17"/>
      <c r="DX1496" s="17"/>
      <c r="DY1496" s="17"/>
      <c r="DZ1496" s="17"/>
      <c r="EA1496" s="17"/>
      <c r="EB1496" s="17"/>
      <c r="EC1496" s="17"/>
      <c r="ED1496" s="17"/>
      <c r="EE1496" s="17"/>
      <c r="EF1496" s="17"/>
    </row>
    <row r="1497" spans="2:136" ht="15">
      <c r="B1497" s="17"/>
      <c r="C1497" s="17"/>
      <c r="D1497" s="17"/>
      <c r="E1497" s="17"/>
      <c r="F1497" s="17"/>
      <c r="G1497" s="20"/>
      <c r="H1497" s="17"/>
      <c r="I1497" s="17"/>
      <c r="J1497" s="26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CK1497" s="17"/>
      <c r="CL1497" s="17"/>
      <c r="CM1497" s="17"/>
      <c r="CN1497" s="17"/>
      <c r="CO1497" s="17"/>
      <c r="CP1497" s="17"/>
      <c r="CQ1497" s="17"/>
      <c r="CR1497" s="17"/>
      <c r="CS1497" s="17"/>
      <c r="CT1497" s="17"/>
      <c r="CU1497" s="17"/>
      <c r="CV1497" s="17"/>
      <c r="CW1497" s="17"/>
      <c r="CX1497" s="17"/>
      <c r="CY1497" s="17"/>
      <c r="CZ1497" s="17"/>
      <c r="DA1497" s="17"/>
      <c r="DB1497" s="17"/>
      <c r="DC1497" s="17"/>
      <c r="DD1497" s="17"/>
      <c r="DE1497" s="17"/>
      <c r="DF1497" s="17"/>
      <c r="DG1497" s="17"/>
      <c r="DH1497" s="17"/>
      <c r="DI1497" s="17"/>
      <c r="DJ1497" s="17"/>
      <c r="DK1497" s="17"/>
      <c r="DL1497" s="17"/>
      <c r="DM1497" s="17"/>
      <c r="DN1497" s="17"/>
      <c r="DO1497" s="17"/>
      <c r="DP1497" s="17"/>
      <c r="DQ1497" s="17"/>
      <c r="DR1497" s="17"/>
      <c r="DS1497" s="17"/>
      <c r="DT1497" s="17"/>
      <c r="DU1497" s="17"/>
      <c r="DV1497" s="17"/>
      <c r="DW1497" s="17"/>
      <c r="DX1497" s="17"/>
      <c r="DY1497" s="17"/>
      <c r="DZ1497" s="17"/>
      <c r="EA1497" s="17"/>
      <c r="EB1497" s="17"/>
      <c r="EC1497" s="17"/>
      <c r="ED1497" s="17"/>
      <c r="EE1497" s="17"/>
      <c r="EF1497" s="17"/>
    </row>
    <row r="1498" spans="2:136" ht="15">
      <c r="B1498" s="17"/>
      <c r="C1498" s="17"/>
      <c r="D1498" s="17"/>
      <c r="E1498" s="17"/>
      <c r="F1498" s="17"/>
      <c r="G1498" s="20"/>
      <c r="H1498" s="17"/>
      <c r="I1498" s="17"/>
      <c r="J1498" s="26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CK1498" s="17"/>
      <c r="CL1498" s="17"/>
      <c r="CM1498" s="17"/>
      <c r="CN1498" s="17"/>
      <c r="CO1498" s="17"/>
      <c r="CP1498" s="17"/>
      <c r="CQ1498" s="17"/>
      <c r="CR1498" s="17"/>
      <c r="CS1498" s="17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7"/>
      <c r="DG1498" s="17"/>
      <c r="DH1498" s="17"/>
      <c r="DI1498" s="17"/>
      <c r="DJ1498" s="17"/>
      <c r="DK1498" s="17"/>
      <c r="DL1498" s="17"/>
      <c r="DM1498" s="17"/>
      <c r="DN1498" s="17"/>
      <c r="DO1498" s="17"/>
      <c r="DP1498" s="17"/>
      <c r="DQ1498" s="17"/>
      <c r="DR1498" s="17"/>
      <c r="DS1498" s="17"/>
      <c r="DT1498" s="17"/>
      <c r="DU1498" s="17"/>
      <c r="DV1498" s="17"/>
      <c r="DW1498" s="17"/>
      <c r="DX1498" s="17"/>
      <c r="DY1498" s="17"/>
      <c r="DZ1498" s="17"/>
      <c r="EA1498" s="17"/>
      <c r="EB1498" s="17"/>
      <c r="EC1498" s="17"/>
      <c r="ED1498" s="17"/>
      <c r="EE1498" s="17"/>
      <c r="EF1498" s="17"/>
    </row>
    <row r="1499" spans="2:136" ht="15">
      <c r="B1499" s="17"/>
      <c r="C1499" s="17"/>
      <c r="D1499" s="17"/>
      <c r="E1499" s="17"/>
      <c r="F1499" s="17"/>
      <c r="G1499" s="20"/>
      <c r="H1499" s="17"/>
      <c r="I1499" s="17"/>
      <c r="J1499" s="26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CK1499" s="17"/>
      <c r="CL1499" s="17"/>
      <c r="CM1499" s="17"/>
      <c r="CN1499" s="17"/>
      <c r="CO1499" s="17"/>
      <c r="CP1499" s="17"/>
      <c r="CQ1499" s="17"/>
      <c r="CR1499" s="17"/>
      <c r="CS1499" s="17"/>
      <c r="CT1499" s="17"/>
      <c r="CU1499" s="17"/>
      <c r="CV1499" s="17"/>
      <c r="CW1499" s="17"/>
      <c r="CX1499" s="17"/>
      <c r="CY1499" s="17"/>
      <c r="CZ1499" s="17"/>
      <c r="DA1499" s="17"/>
      <c r="DB1499" s="17"/>
      <c r="DC1499" s="17"/>
      <c r="DD1499" s="17"/>
      <c r="DE1499" s="17"/>
      <c r="DF1499" s="17"/>
      <c r="DG1499" s="17"/>
      <c r="DH1499" s="17"/>
      <c r="DI1499" s="17"/>
      <c r="DJ1499" s="17"/>
      <c r="DK1499" s="17"/>
      <c r="DL1499" s="17"/>
      <c r="DM1499" s="17"/>
      <c r="DN1499" s="17"/>
      <c r="DO1499" s="17"/>
      <c r="DP1499" s="17"/>
      <c r="DQ1499" s="17"/>
      <c r="DR1499" s="17"/>
      <c r="DS1499" s="17"/>
      <c r="DT1499" s="17"/>
      <c r="DU1499" s="17"/>
      <c r="DV1499" s="17"/>
      <c r="DW1499" s="17"/>
      <c r="DX1499" s="17"/>
      <c r="DY1499" s="17"/>
      <c r="DZ1499" s="17"/>
      <c r="EA1499" s="17"/>
      <c r="EB1499" s="17"/>
      <c r="EC1499" s="17"/>
      <c r="ED1499" s="17"/>
      <c r="EE1499" s="17"/>
      <c r="EF1499" s="17"/>
    </row>
    <row r="1500" spans="2:136" ht="15">
      <c r="B1500" s="17"/>
      <c r="C1500" s="17"/>
      <c r="D1500" s="17"/>
      <c r="E1500" s="17"/>
      <c r="F1500" s="17"/>
      <c r="G1500" s="20"/>
      <c r="H1500" s="17"/>
      <c r="I1500" s="17"/>
      <c r="J1500" s="26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CK1500" s="17"/>
      <c r="CL1500" s="17"/>
      <c r="CM1500" s="17"/>
      <c r="CN1500" s="17"/>
      <c r="CO1500" s="17"/>
      <c r="CP1500" s="17"/>
      <c r="CQ1500" s="17"/>
      <c r="CR1500" s="17"/>
      <c r="CS1500" s="17"/>
      <c r="CT1500" s="17"/>
      <c r="CU1500" s="17"/>
      <c r="CV1500" s="17"/>
      <c r="CW1500" s="17"/>
      <c r="CX1500" s="17"/>
      <c r="CY1500" s="17"/>
      <c r="CZ1500" s="17"/>
      <c r="DA1500" s="17"/>
      <c r="DB1500" s="17"/>
      <c r="DC1500" s="17"/>
      <c r="DD1500" s="17"/>
      <c r="DE1500" s="17"/>
      <c r="DF1500" s="17"/>
      <c r="DG1500" s="17"/>
      <c r="DH1500" s="17"/>
      <c r="DI1500" s="17"/>
      <c r="DJ1500" s="17"/>
      <c r="DK1500" s="17"/>
      <c r="DL1500" s="17"/>
      <c r="DM1500" s="17"/>
      <c r="DN1500" s="17"/>
      <c r="DO1500" s="17"/>
      <c r="DP1500" s="17"/>
      <c r="DQ1500" s="17"/>
      <c r="DR1500" s="17"/>
      <c r="DS1500" s="17"/>
      <c r="DT1500" s="17"/>
      <c r="DU1500" s="17"/>
      <c r="DV1500" s="17"/>
      <c r="DW1500" s="17"/>
      <c r="DX1500" s="17"/>
      <c r="DY1500" s="17"/>
      <c r="DZ1500" s="17"/>
      <c r="EA1500" s="17"/>
      <c r="EB1500" s="17"/>
      <c r="EC1500" s="17"/>
      <c r="ED1500" s="17"/>
      <c r="EE1500" s="17"/>
      <c r="EF1500" s="17"/>
    </row>
    <row r="1501" spans="2:136" ht="15">
      <c r="B1501" s="17"/>
      <c r="C1501" s="17"/>
      <c r="D1501" s="17"/>
      <c r="E1501" s="17"/>
      <c r="F1501" s="17"/>
      <c r="G1501" s="20"/>
      <c r="H1501" s="17"/>
      <c r="I1501" s="17"/>
      <c r="J1501" s="26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CK1501" s="17"/>
      <c r="CL1501" s="17"/>
      <c r="CM1501" s="17"/>
      <c r="CN1501" s="17"/>
      <c r="CO1501" s="17"/>
      <c r="CP1501" s="17"/>
      <c r="CQ1501" s="17"/>
      <c r="CR1501" s="17"/>
      <c r="CS1501" s="17"/>
      <c r="CT1501" s="17"/>
      <c r="CU1501" s="17"/>
      <c r="CV1501" s="17"/>
      <c r="CW1501" s="17"/>
      <c r="CX1501" s="17"/>
      <c r="CY1501" s="17"/>
      <c r="CZ1501" s="17"/>
      <c r="DA1501" s="17"/>
      <c r="DB1501" s="17"/>
      <c r="DC1501" s="17"/>
      <c r="DD1501" s="17"/>
      <c r="DE1501" s="17"/>
      <c r="DF1501" s="17"/>
      <c r="DG1501" s="17"/>
      <c r="DH1501" s="17"/>
      <c r="DI1501" s="17"/>
      <c r="DJ1501" s="17"/>
      <c r="DK1501" s="17"/>
      <c r="DL1501" s="17"/>
      <c r="DM1501" s="17"/>
      <c r="DN1501" s="17"/>
      <c r="DO1501" s="17"/>
      <c r="DP1501" s="17"/>
      <c r="DQ1501" s="17"/>
      <c r="DR1501" s="17"/>
      <c r="DS1501" s="17"/>
      <c r="DT1501" s="17"/>
      <c r="DU1501" s="17"/>
      <c r="DV1501" s="17"/>
      <c r="DW1501" s="17"/>
      <c r="DX1501" s="17"/>
      <c r="DY1501" s="17"/>
      <c r="DZ1501" s="17"/>
      <c r="EA1501" s="17"/>
      <c r="EB1501" s="17"/>
      <c r="EC1501" s="17"/>
      <c r="ED1501" s="17"/>
      <c r="EE1501" s="17"/>
      <c r="EF1501" s="17"/>
    </row>
    <row r="1502" spans="2:136" ht="15">
      <c r="B1502" s="17"/>
      <c r="C1502" s="17"/>
      <c r="D1502" s="17"/>
      <c r="E1502" s="17"/>
      <c r="F1502" s="17"/>
      <c r="G1502" s="20"/>
      <c r="H1502" s="17"/>
      <c r="I1502" s="17"/>
      <c r="J1502" s="26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CK1502" s="17"/>
      <c r="CL1502" s="17"/>
      <c r="CM1502" s="17"/>
      <c r="CN1502" s="17"/>
      <c r="CO1502" s="17"/>
      <c r="CP1502" s="17"/>
      <c r="CQ1502" s="17"/>
      <c r="CR1502" s="17"/>
      <c r="CS1502" s="17"/>
      <c r="CT1502" s="17"/>
      <c r="CU1502" s="17"/>
      <c r="CV1502" s="17"/>
      <c r="CW1502" s="17"/>
      <c r="CX1502" s="17"/>
      <c r="CY1502" s="17"/>
      <c r="CZ1502" s="17"/>
      <c r="DA1502" s="17"/>
      <c r="DB1502" s="17"/>
      <c r="DC1502" s="17"/>
      <c r="DD1502" s="17"/>
      <c r="DE1502" s="17"/>
      <c r="DF1502" s="17"/>
      <c r="DG1502" s="17"/>
      <c r="DH1502" s="17"/>
      <c r="DI1502" s="17"/>
      <c r="DJ1502" s="17"/>
      <c r="DK1502" s="17"/>
      <c r="DL1502" s="17"/>
      <c r="DM1502" s="17"/>
      <c r="DN1502" s="17"/>
      <c r="DO1502" s="17"/>
      <c r="DP1502" s="17"/>
      <c r="DQ1502" s="17"/>
      <c r="DR1502" s="17"/>
      <c r="DS1502" s="17"/>
      <c r="DT1502" s="17"/>
      <c r="DU1502" s="17"/>
      <c r="DV1502" s="17"/>
      <c r="DW1502" s="17"/>
      <c r="DX1502" s="17"/>
      <c r="DY1502" s="17"/>
      <c r="DZ1502" s="17"/>
      <c r="EA1502" s="17"/>
      <c r="EB1502" s="17"/>
      <c r="EC1502" s="17"/>
      <c r="ED1502" s="17"/>
      <c r="EE1502" s="17"/>
      <c r="EF1502" s="17"/>
    </row>
    <row r="1503" spans="2:136" ht="15">
      <c r="B1503" s="17"/>
      <c r="C1503" s="17"/>
      <c r="D1503" s="17"/>
      <c r="E1503" s="17"/>
      <c r="F1503" s="17"/>
      <c r="G1503" s="20"/>
      <c r="H1503" s="17"/>
      <c r="I1503" s="17"/>
      <c r="J1503" s="26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CK1503" s="17"/>
      <c r="CL1503" s="17"/>
      <c r="CM1503" s="17"/>
      <c r="CN1503" s="17"/>
      <c r="CO1503" s="17"/>
      <c r="CP1503" s="17"/>
      <c r="CQ1503" s="17"/>
      <c r="CR1503" s="17"/>
      <c r="CS1503" s="17"/>
      <c r="CT1503" s="17"/>
      <c r="CU1503" s="17"/>
      <c r="CV1503" s="17"/>
      <c r="CW1503" s="17"/>
      <c r="CX1503" s="17"/>
      <c r="CY1503" s="17"/>
      <c r="CZ1503" s="17"/>
      <c r="DA1503" s="17"/>
      <c r="DB1503" s="17"/>
      <c r="DC1503" s="17"/>
      <c r="DD1503" s="17"/>
      <c r="DE1503" s="17"/>
      <c r="DF1503" s="17"/>
      <c r="DG1503" s="17"/>
      <c r="DH1503" s="17"/>
      <c r="DI1503" s="17"/>
      <c r="DJ1503" s="17"/>
      <c r="DK1503" s="17"/>
      <c r="DL1503" s="17"/>
      <c r="DM1503" s="17"/>
      <c r="DN1503" s="17"/>
      <c r="DO1503" s="17"/>
      <c r="DP1503" s="17"/>
      <c r="DQ1503" s="17"/>
      <c r="DR1503" s="17"/>
      <c r="DS1503" s="17"/>
      <c r="DT1503" s="17"/>
      <c r="DU1503" s="17"/>
      <c r="DV1503" s="17"/>
      <c r="DW1503" s="17"/>
      <c r="DX1503" s="17"/>
      <c r="DY1503" s="17"/>
      <c r="DZ1503" s="17"/>
      <c r="EA1503" s="17"/>
      <c r="EB1503" s="17"/>
      <c r="EC1503" s="17"/>
      <c r="ED1503" s="17"/>
      <c r="EE1503" s="17"/>
      <c r="EF1503" s="17"/>
    </row>
    <row r="1504" spans="2:136" ht="15">
      <c r="B1504" s="17"/>
      <c r="C1504" s="17"/>
      <c r="D1504" s="17"/>
      <c r="E1504" s="17"/>
      <c r="F1504" s="17"/>
      <c r="G1504" s="20"/>
      <c r="H1504" s="17"/>
      <c r="I1504" s="17"/>
      <c r="J1504" s="26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CK1504" s="17"/>
      <c r="CL1504" s="17"/>
      <c r="CM1504" s="17"/>
      <c r="CN1504" s="17"/>
      <c r="CO1504" s="17"/>
      <c r="CP1504" s="17"/>
      <c r="CQ1504" s="17"/>
      <c r="CR1504" s="17"/>
      <c r="CS1504" s="17"/>
      <c r="CT1504" s="17"/>
      <c r="CU1504" s="17"/>
      <c r="CV1504" s="17"/>
      <c r="CW1504" s="17"/>
      <c r="CX1504" s="17"/>
      <c r="CY1504" s="17"/>
      <c r="CZ1504" s="17"/>
      <c r="DA1504" s="17"/>
      <c r="DB1504" s="17"/>
      <c r="DC1504" s="17"/>
      <c r="DD1504" s="17"/>
      <c r="DE1504" s="17"/>
      <c r="DF1504" s="17"/>
      <c r="DG1504" s="17"/>
      <c r="DH1504" s="17"/>
      <c r="DI1504" s="17"/>
      <c r="DJ1504" s="17"/>
      <c r="DK1504" s="17"/>
      <c r="DL1504" s="17"/>
      <c r="DM1504" s="17"/>
      <c r="DN1504" s="17"/>
      <c r="DO1504" s="17"/>
      <c r="DP1504" s="17"/>
      <c r="DQ1504" s="17"/>
      <c r="DR1504" s="17"/>
      <c r="DS1504" s="17"/>
      <c r="DT1504" s="17"/>
      <c r="DU1504" s="17"/>
      <c r="DV1504" s="17"/>
      <c r="DW1504" s="17"/>
      <c r="DX1504" s="17"/>
      <c r="DY1504" s="17"/>
      <c r="DZ1504" s="17"/>
      <c r="EA1504" s="17"/>
      <c r="EB1504" s="17"/>
      <c r="EC1504" s="17"/>
      <c r="ED1504" s="17"/>
      <c r="EE1504" s="17"/>
      <c r="EF1504" s="17"/>
    </row>
    <row r="1505" spans="2:136" ht="15">
      <c r="B1505" s="17"/>
      <c r="C1505" s="17"/>
      <c r="D1505" s="17"/>
      <c r="E1505" s="17"/>
      <c r="F1505" s="17"/>
      <c r="G1505" s="20"/>
      <c r="H1505" s="17"/>
      <c r="I1505" s="17"/>
      <c r="J1505" s="26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CK1505" s="17"/>
      <c r="CL1505" s="17"/>
      <c r="CM1505" s="17"/>
      <c r="CN1505" s="17"/>
      <c r="CO1505" s="17"/>
      <c r="CP1505" s="17"/>
      <c r="CQ1505" s="17"/>
      <c r="CR1505" s="17"/>
      <c r="CS1505" s="17"/>
      <c r="CT1505" s="17"/>
      <c r="CU1505" s="17"/>
      <c r="CV1505" s="17"/>
      <c r="CW1505" s="17"/>
      <c r="CX1505" s="17"/>
      <c r="CY1505" s="17"/>
      <c r="CZ1505" s="17"/>
      <c r="DA1505" s="17"/>
      <c r="DB1505" s="17"/>
      <c r="DC1505" s="17"/>
      <c r="DD1505" s="17"/>
      <c r="DE1505" s="17"/>
      <c r="DF1505" s="17"/>
      <c r="DG1505" s="17"/>
      <c r="DH1505" s="17"/>
      <c r="DI1505" s="17"/>
      <c r="DJ1505" s="17"/>
      <c r="DK1505" s="17"/>
      <c r="DL1505" s="17"/>
      <c r="DM1505" s="17"/>
      <c r="DN1505" s="17"/>
      <c r="DO1505" s="17"/>
      <c r="DP1505" s="17"/>
      <c r="DQ1505" s="17"/>
      <c r="DR1505" s="17"/>
      <c r="DS1505" s="17"/>
      <c r="DT1505" s="17"/>
      <c r="DU1505" s="17"/>
      <c r="DV1505" s="17"/>
      <c r="DW1505" s="17"/>
      <c r="DX1505" s="17"/>
      <c r="DY1505" s="17"/>
      <c r="DZ1505" s="17"/>
      <c r="EA1505" s="17"/>
      <c r="EB1505" s="17"/>
      <c r="EC1505" s="17"/>
      <c r="ED1505" s="17"/>
      <c r="EE1505" s="17"/>
      <c r="EF1505" s="17"/>
    </row>
    <row r="1506" spans="2:136" ht="15">
      <c r="B1506" s="17"/>
      <c r="C1506" s="17"/>
      <c r="D1506" s="17"/>
      <c r="E1506" s="17"/>
      <c r="F1506" s="17"/>
      <c r="G1506" s="20"/>
      <c r="H1506" s="17"/>
      <c r="I1506" s="17"/>
      <c r="J1506" s="26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CK1506" s="17"/>
      <c r="CL1506" s="17"/>
      <c r="CM1506" s="17"/>
      <c r="CN1506" s="17"/>
      <c r="CO1506" s="17"/>
      <c r="CP1506" s="17"/>
      <c r="CQ1506" s="17"/>
      <c r="CR1506" s="17"/>
      <c r="CS1506" s="17"/>
      <c r="CT1506" s="17"/>
      <c r="CU1506" s="17"/>
      <c r="CV1506" s="17"/>
      <c r="CW1506" s="17"/>
      <c r="CX1506" s="17"/>
      <c r="CY1506" s="17"/>
      <c r="CZ1506" s="17"/>
      <c r="DA1506" s="17"/>
      <c r="DB1506" s="17"/>
      <c r="DC1506" s="17"/>
      <c r="DD1506" s="17"/>
      <c r="DE1506" s="17"/>
      <c r="DF1506" s="17"/>
      <c r="DG1506" s="17"/>
      <c r="DH1506" s="17"/>
      <c r="DI1506" s="17"/>
      <c r="DJ1506" s="17"/>
      <c r="DK1506" s="17"/>
      <c r="DL1506" s="17"/>
      <c r="DM1506" s="17"/>
      <c r="DN1506" s="17"/>
      <c r="DO1506" s="17"/>
      <c r="DP1506" s="17"/>
      <c r="DQ1506" s="17"/>
      <c r="DR1506" s="17"/>
      <c r="DS1506" s="17"/>
      <c r="DT1506" s="17"/>
      <c r="DU1506" s="17"/>
      <c r="DV1506" s="17"/>
      <c r="DW1506" s="17"/>
      <c r="DX1506" s="17"/>
      <c r="DY1506" s="17"/>
      <c r="DZ1506" s="17"/>
      <c r="EA1506" s="17"/>
      <c r="EB1506" s="17"/>
      <c r="EC1506" s="17"/>
      <c r="ED1506" s="17"/>
      <c r="EE1506" s="17"/>
      <c r="EF1506" s="17"/>
    </row>
    <row r="1507" spans="2:136" ht="15">
      <c r="B1507" s="17"/>
      <c r="C1507" s="17"/>
      <c r="D1507" s="17"/>
      <c r="E1507" s="17"/>
      <c r="F1507" s="17"/>
      <c r="G1507" s="20"/>
      <c r="H1507" s="17"/>
      <c r="I1507" s="17"/>
      <c r="J1507" s="26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CK1507" s="17"/>
      <c r="CL1507" s="17"/>
      <c r="CM1507" s="17"/>
      <c r="CN1507" s="17"/>
      <c r="CO1507" s="17"/>
      <c r="CP1507" s="17"/>
      <c r="CQ1507" s="17"/>
      <c r="CR1507" s="17"/>
      <c r="CS1507" s="17"/>
      <c r="CT1507" s="17"/>
      <c r="CU1507" s="17"/>
      <c r="CV1507" s="17"/>
      <c r="CW1507" s="17"/>
      <c r="CX1507" s="17"/>
      <c r="CY1507" s="17"/>
      <c r="CZ1507" s="17"/>
      <c r="DA1507" s="17"/>
      <c r="DB1507" s="17"/>
      <c r="DC1507" s="17"/>
      <c r="DD1507" s="17"/>
      <c r="DE1507" s="17"/>
      <c r="DF1507" s="17"/>
      <c r="DG1507" s="17"/>
      <c r="DH1507" s="17"/>
      <c r="DI1507" s="17"/>
      <c r="DJ1507" s="17"/>
      <c r="DK1507" s="17"/>
      <c r="DL1507" s="17"/>
      <c r="DM1507" s="17"/>
      <c r="DN1507" s="17"/>
      <c r="DO1507" s="17"/>
      <c r="DP1507" s="17"/>
      <c r="DQ1507" s="17"/>
      <c r="DR1507" s="17"/>
      <c r="DS1507" s="17"/>
      <c r="DT1507" s="17"/>
      <c r="DU1507" s="17"/>
      <c r="DV1507" s="17"/>
      <c r="DW1507" s="17"/>
      <c r="DX1507" s="17"/>
      <c r="DY1507" s="17"/>
      <c r="DZ1507" s="17"/>
      <c r="EA1507" s="17"/>
      <c r="EB1507" s="17"/>
      <c r="EC1507" s="17"/>
      <c r="ED1507" s="17"/>
      <c r="EE1507" s="17"/>
      <c r="EF1507" s="17"/>
    </row>
    <row r="1508" spans="2:136" ht="15">
      <c r="B1508" s="17"/>
      <c r="C1508" s="17"/>
      <c r="D1508" s="17"/>
      <c r="E1508" s="17"/>
      <c r="F1508" s="17"/>
      <c r="G1508" s="20"/>
      <c r="H1508" s="17"/>
      <c r="I1508" s="17"/>
      <c r="J1508" s="26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CK1508" s="17"/>
      <c r="CL1508" s="17"/>
      <c r="CM1508" s="17"/>
      <c r="CN1508" s="17"/>
      <c r="CO1508" s="17"/>
      <c r="CP1508" s="17"/>
      <c r="CQ1508" s="17"/>
      <c r="CR1508" s="17"/>
      <c r="CS1508" s="17"/>
      <c r="CT1508" s="17"/>
      <c r="CU1508" s="17"/>
      <c r="CV1508" s="17"/>
      <c r="CW1508" s="17"/>
      <c r="CX1508" s="17"/>
      <c r="CY1508" s="17"/>
      <c r="CZ1508" s="17"/>
      <c r="DA1508" s="17"/>
      <c r="DB1508" s="17"/>
      <c r="DC1508" s="17"/>
      <c r="DD1508" s="17"/>
      <c r="DE1508" s="17"/>
      <c r="DF1508" s="17"/>
      <c r="DG1508" s="17"/>
      <c r="DH1508" s="17"/>
      <c r="DI1508" s="17"/>
      <c r="DJ1508" s="17"/>
      <c r="DK1508" s="17"/>
      <c r="DL1508" s="17"/>
      <c r="DM1508" s="17"/>
      <c r="DN1508" s="17"/>
      <c r="DO1508" s="17"/>
      <c r="DP1508" s="17"/>
      <c r="DQ1508" s="17"/>
      <c r="DR1508" s="17"/>
      <c r="DS1508" s="17"/>
      <c r="DT1508" s="17"/>
      <c r="DU1508" s="17"/>
      <c r="DV1508" s="17"/>
      <c r="DW1508" s="17"/>
      <c r="DX1508" s="17"/>
      <c r="DY1508" s="17"/>
      <c r="DZ1508" s="17"/>
      <c r="EA1508" s="17"/>
      <c r="EB1508" s="17"/>
      <c r="EC1508" s="17"/>
      <c r="ED1508" s="17"/>
      <c r="EE1508" s="17"/>
      <c r="EF1508" s="17"/>
    </row>
    <row r="1509" spans="2:136" ht="15">
      <c r="B1509" s="17"/>
      <c r="C1509" s="17"/>
      <c r="D1509" s="17"/>
      <c r="E1509" s="17"/>
      <c r="F1509" s="17"/>
      <c r="G1509" s="20"/>
      <c r="H1509" s="17"/>
      <c r="I1509" s="17"/>
      <c r="J1509" s="26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CK1509" s="17"/>
      <c r="CL1509" s="17"/>
      <c r="CM1509" s="17"/>
      <c r="CN1509" s="17"/>
      <c r="CO1509" s="17"/>
      <c r="CP1509" s="17"/>
      <c r="CQ1509" s="17"/>
      <c r="CR1509" s="17"/>
      <c r="CS1509" s="17"/>
      <c r="CT1509" s="17"/>
      <c r="CU1509" s="17"/>
      <c r="CV1509" s="17"/>
      <c r="CW1509" s="17"/>
      <c r="CX1509" s="17"/>
      <c r="CY1509" s="17"/>
      <c r="CZ1509" s="17"/>
      <c r="DA1509" s="17"/>
      <c r="DB1509" s="17"/>
      <c r="DC1509" s="17"/>
      <c r="DD1509" s="17"/>
      <c r="DE1509" s="17"/>
      <c r="DF1509" s="17"/>
      <c r="DG1509" s="17"/>
      <c r="DH1509" s="17"/>
      <c r="DI1509" s="17"/>
      <c r="DJ1509" s="17"/>
      <c r="DK1509" s="17"/>
      <c r="DL1509" s="17"/>
      <c r="DM1509" s="17"/>
      <c r="DN1509" s="17"/>
      <c r="DO1509" s="17"/>
      <c r="DP1509" s="17"/>
      <c r="DQ1509" s="17"/>
      <c r="DR1509" s="17"/>
      <c r="DS1509" s="17"/>
      <c r="DT1509" s="17"/>
      <c r="DU1509" s="17"/>
      <c r="DV1509" s="17"/>
      <c r="DW1509" s="17"/>
      <c r="DX1509" s="17"/>
      <c r="DY1509" s="17"/>
      <c r="DZ1509" s="17"/>
      <c r="EA1509" s="17"/>
      <c r="EB1509" s="17"/>
      <c r="EC1509" s="17"/>
      <c r="ED1509" s="17"/>
      <c r="EE1509" s="17"/>
      <c r="EF1509" s="17"/>
    </row>
    <row r="1510" spans="2:136" ht="15">
      <c r="B1510" s="17"/>
      <c r="C1510" s="17"/>
      <c r="D1510" s="17"/>
      <c r="E1510" s="17"/>
      <c r="F1510" s="17"/>
      <c r="G1510" s="20"/>
      <c r="H1510" s="17"/>
      <c r="I1510" s="17"/>
      <c r="J1510" s="26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CK1510" s="17"/>
      <c r="CL1510" s="17"/>
      <c r="CM1510" s="17"/>
      <c r="CN1510" s="17"/>
      <c r="CO1510" s="17"/>
      <c r="CP1510" s="17"/>
      <c r="CQ1510" s="17"/>
      <c r="CR1510" s="17"/>
      <c r="CS1510" s="17"/>
      <c r="CT1510" s="17"/>
      <c r="CU1510" s="17"/>
      <c r="CV1510" s="17"/>
      <c r="CW1510" s="17"/>
      <c r="CX1510" s="17"/>
      <c r="CY1510" s="17"/>
      <c r="CZ1510" s="17"/>
      <c r="DA1510" s="17"/>
      <c r="DB1510" s="17"/>
      <c r="DC1510" s="17"/>
      <c r="DD1510" s="17"/>
      <c r="DE1510" s="17"/>
      <c r="DF1510" s="17"/>
      <c r="DG1510" s="17"/>
      <c r="DH1510" s="17"/>
      <c r="DI1510" s="17"/>
      <c r="DJ1510" s="17"/>
      <c r="DK1510" s="17"/>
      <c r="DL1510" s="17"/>
      <c r="DM1510" s="17"/>
      <c r="DN1510" s="17"/>
      <c r="DO1510" s="17"/>
      <c r="DP1510" s="17"/>
      <c r="DQ1510" s="17"/>
      <c r="DR1510" s="17"/>
      <c r="DS1510" s="17"/>
      <c r="DT1510" s="17"/>
      <c r="DU1510" s="17"/>
      <c r="DV1510" s="17"/>
      <c r="DW1510" s="17"/>
      <c r="DX1510" s="17"/>
      <c r="DY1510" s="17"/>
      <c r="DZ1510" s="17"/>
      <c r="EA1510" s="17"/>
      <c r="EB1510" s="17"/>
      <c r="EC1510" s="17"/>
      <c r="ED1510" s="17"/>
      <c r="EE1510" s="17"/>
      <c r="EF1510" s="17"/>
    </row>
    <row r="1511" spans="2:136" ht="15">
      <c r="B1511" s="17"/>
      <c r="C1511" s="17"/>
      <c r="D1511" s="17"/>
      <c r="E1511" s="17"/>
      <c r="F1511" s="17"/>
      <c r="G1511" s="20"/>
      <c r="H1511" s="17"/>
      <c r="I1511" s="17"/>
      <c r="J1511" s="26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CK1511" s="17"/>
      <c r="CL1511" s="17"/>
      <c r="CM1511" s="17"/>
      <c r="CN1511" s="17"/>
      <c r="CO1511" s="17"/>
      <c r="CP1511" s="17"/>
      <c r="CQ1511" s="17"/>
      <c r="CR1511" s="17"/>
      <c r="CS1511" s="17"/>
      <c r="CT1511" s="17"/>
      <c r="CU1511" s="17"/>
      <c r="CV1511" s="17"/>
      <c r="CW1511" s="17"/>
      <c r="CX1511" s="17"/>
      <c r="CY1511" s="17"/>
      <c r="CZ1511" s="17"/>
      <c r="DA1511" s="17"/>
      <c r="DB1511" s="17"/>
      <c r="DC1511" s="17"/>
      <c r="DD1511" s="17"/>
      <c r="DE1511" s="17"/>
      <c r="DF1511" s="17"/>
      <c r="DG1511" s="17"/>
      <c r="DH1511" s="17"/>
      <c r="DI1511" s="17"/>
      <c r="DJ1511" s="17"/>
      <c r="DK1511" s="17"/>
      <c r="DL1511" s="17"/>
      <c r="DM1511" s="17"/>
      <c r="DN1511" s="17"/>
      <c r="DO1511" s="17"/>
      <c r="DP1511" s="17"/>
      <c r="DQ1511" s="17"/>
      <c r="DR1511" s="17"/>
      <c r="DS1511" s="17"/>
      <c r="DT1511" s="17"/>
      <c r="DU1511" s="17"/>
      <c r="DV1511" s="17"/>
      <c r="DW1511" s="17"/>
      <c r="DX1511" s="17"/>
      <c r="DY1511" s="17"/>
      <c r="DZ1511" s="17"/>
      <c r="EA1511" s="17"/>
      <c r="EB1511" s="17"/>
      <c r="EC1511" s="17"/>
      <c r="ED1511" s="17"/>
      <c r="EE1511" s="17"/>
      <c r="EF1511" s="17"/>
    </row>
    <row r="1512" spans="2:136" ht="15">
      <c r="B1512" s="17"/>
      <c r="C1512" s="17"/>
      <c r="D1512" s="17"/>
      <c r="E1512" s="17"/>
      <c r="F1512" s="17"/>
      <c r="G1512" s="20"/>
      <c r="H1512" s="17"/>
      <c r="I1512" s="17"/>
      <c r="J1512" s="26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7"/>
      <c r="CO1512" s="17"/>
      <c r="CP1512" s="17"/>
      <c r="CQ1512" s="17"/>
      <c r="CR1512" s="17"/>
      <c r="CS1512" s="17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7"/>
      <c r="DG1512" s="17"/>
      <c r="DH1512" s="17"/>
      <c r="DI1512" s="17"/>
      <c r="DJ1512" s="17"/>
      <c r="DK1512" s="17"/>
      <c r="DL1512" s="17"/>
      <c r="DM1512" s="17"/>
      <c r="DN1512" s="17"/>
      <c r="DO1512" s="17"/>
      <c r="DP1512" s="17"/>
      <c r="DQ1512" s="17"/>
      <c r="DR1512" s="17"/>
      <c r="DS1512" s="17"/>
      <c r="DT1512" s="17"/>
      <c r="DU1512" s="17"/>
      <c r="DV1512" s="17"/>
      <c r="DW1512" s="17"/>
      <c r="DX1512" s="17"/>
      <c r="DY1512" s="17"/>
      <c r="DZ1512" s="17"/>
      <c r="EA1512" s="17"/>
      <c r="EB1512" s="17"/>
      <c r="EC1512" s="17"/>
      <c r="ED1512" s="17"/>
      <c r="EE1512" s="17"/>
      <c r="EF1512" s="17"/>
    </row>
    <row r="1513" spans="2:136" ht="15">
      <c r="B1513" s="17"/>
      <c r="C1513" s="17"/>
      <c r="D1513" s="17"/>
      <c r="E1513" s="17"/>
      <c r="F1513" s="17"/>
      <c r="G1513" s="20"/>
      <c r="H1513" s="17"/>
      <c r="I1513" s="17"/>
      <c r="J1513" s="26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CK1513" s="17"/>
      <c r="CL1513" s="17"/>
      <c r="CM1513" s="17"/>
      <c r="CN1513" s="17"/>
      <c r="CO1513" s="17"/>
      <c r="CP1513" s="17"/>
      <c r="CQ1513" s="17"/>
      <c r="CR1513" s="17"/>
      <c r="CS1513" s="17"/>
      <c r="CT1513" s="17"/>
      <c r="CU1513" s="17"/>
      <c r="CV1513" s="17"/>
      <c r="CW1513" s="17"/>
      <c r="CX1513" s="17"/>
      <c r="CY1513" s="17"/>
      <c r="CZ1513" s="17"/>
      <c r="DA1513" s="17"/>
      <c r="DB1513" s="17"/>
      <c r="DC1513" s="17"/>
      <c r="DD1513" s="17"/>
      <c r="DE1513" s="17"/>
      <c r="DF1513" s="17"/>
      <c r="DG1513" s="17"/>
      <c r="DH1513" s="17"/>
      <c r="DI1513" s="17"/>
      <c r="DJ1513" s="17"/>
      <c r="DK1513" s="17"/>
      <c r="DL1513" s="17"/>
      <c r="DM1513" s="17"/>
      <c r="DN1513" s="17"/>
      <c r="DO1513" s="17"/>
      <c r="DP1513" s="17"/>
      <c r="DQ1513" s="17"/>
      <c r="DR1513" s="17"/>
      <c r="DS1513" s="17"/>
      <c r="DT1513" s="17"/>
      <c r="DU1513" s="17"/>
      <c r="DV1513" s="17"/>
      <c r="DW1513" s="17"/>
      <c r="DX1513" s="17"/>
      <c r="DY1513" s="17"/>
      <c r="DZ1513" s="17"/>
      <c r="EA1513" s="17"/>
      <c r="EB1513" s="17"/>
      <c r="EC1513" s="17"/>
      <c r="ED1513" s="17"/>
      <c r="EE1513" s="17"/>
      <c r="EF1513" s="17"/>
    </row>
    <row r="1514" spans="2:136" ht="15">
      <c r="B1514" s="17"/>
      <c r="C1514" s="17"/>
      <c r="D1514" s="17"/>
      <c r="E1514" s="17"/>
      <c r="F1514" s="17"/>
      <c r="G1514" s="20"/>
      <c r="H1514" s="17"/>
      <c r="I1514" s="17"/>
      <c r="J1514" s="26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CK1514" s="17"/>
      <c r="CL1514" s="17"/>
      <c r="CM1514" s="17"/>
      <c r="CN1514" s="17"/>
      <c r="CO1514" s="17"/>
      <c r="CP1514" s="17"/>
      <c r="CQ1514" s="17"/>
      <c r="CR1514" s="17"/>
      <c r="CS1514" s="17"/>
      <c r="CT1514" s="17"/>
      <c r="CU1514" s="17"/>
      <c r="CV1514" s="17"/>
      <c r="CW1514" s="17"/>
      <c r="CX1514" s="17"/>
      <c r="CY1514" s="17"/>
      <c r="CZ1514" s="17"/>
      <c r="DA1514" s="17"/>
      <c r="DB1514" s="17"/>
      <c r="DC1514" s="17"/>
      <c r="DD1514" s="17"/>
      <c r="DE1514" s="17"/>
      <c r="DF1514" s="17"/>
      <c r="DG1514" s="17"/>
      <c r="DH1514" s="17"/>
      <c r="DI1514" s="17"/>
      <c r="DJ1514" s="17"/>
      <c r="DK1514" s="17"/>
      <c r="DL1514" s="17"/>
      <c r="DM1514" s="17"/>
      <c r="DN1514" s="17"/>
      <c r="DO1514" s="17"/>
      <c r="DP1514" s="17"/>
      <c r="DQ1514" s="17"/>
      <c r="DR1514" s="17"/>
      <c r="DS1514" s="17"/>
      <c r="DT1514" s="17"/>
      <c r="DU1514" s="17"/>
      <c r="DV1514" s="17"/>
      <c r="DW1514" s="17"/>
      <c r="DX1514" s="17"/>
      <c r="DY1514" s="17"/>
      <c r="DZ1514" s="17"/>
      <c r="EA1514" s="17"/>
      <c r="EB1514" s="17"/>
      <c r="EC1514" s="17"/>
      <c r="ED1514" s="17"/>
      <c r="EE1514" s="17"/>
      <c r="EF1514" s="17"/>
    </row>
    <row r="1515" spans="2:136" ht="15">
      <c r="B1515" s="17"/>
      <c r="C1515" s="17"/>
      <c r="D1515" s="17"/>
      <c r="E1515" s="17"/>
      <c r="F1515" s="17"/>
      <c r="G1515" s="20"/>
      <c r="H1515" s="17"/>
      <c r="I1515" s="17"/>
      <c r="J1515" s="26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CK1515" s="17"/>
      <c r="CL1515" s="17"/>
      <c r="CM1515" s="17"/>
      <c r="CN1515" s="17"/>
      <c r="CO1515" s="17"/>
      <c r="CP1515" s="17"/>
      <c r="CQ1515" s="17"/>
      <c r="CR1515" s="17"/>
      <c r="CS1515" s="17"/>
      <c r="CT1515" s="17"/>
      <c r="CU1515" s="17"/>
      <c r="CV1515" s="17"/>
      <c r="CW1515" s="17"/>
      <c r="CX1515" s="17"/>
      <c r="CY1515" s="17"/>
      <c r="CZ1515" s="17"/>
      <c r="DA1515" s="17"/>
      <c r="DB1515" s="17"/>
      <c r="DC1515" s="17"/>
      <c r="DD1515" s="17"/>
      <c r="DE1515" s="17"/>
      <c r="DF1515" s="17"/>
      <c r="DG1515" s="17"/>
      <c r="DH1515" s="17"/>
      <c r="DI1515" s="17"/>
      <c r="DJ1515" s="17"/>
      <c r="DK1515" s="17"/>
      <c r="DL1515" s="17"/>
      <c r="DM1515" s="17"/>
      <c r="DN1515" s="17"/>
      <c r="DO1515" s="17"/>
      <c r="DP1515" s="17"/>
      <c r="DQ1515" s="17"/>
      <c r="DR1515" s="17"/>
      <c r="DS1515" s="17"/>
      <c r="DT1515" s="17"/>
      <c r="DU1515" s="17"/>
      <c r="DV1515" s="17"/>
      <c r="DW1515" s="17"/>
      <c r="DX1515" s="17"/>
      <c r="DY1515" s="17"/>
      <c r="DZ1515" s="17"/>
      <c r="EA1515" s="17"/>
      <c r="EB1515" s="17"/>
      <c r="EC1515" s="17"/>
      <c r="ED1515" s="17"/>
      <c r="EE1515" s="17"/>
      <c r="EF1515" s="17"/>
    </row>
    <row r="1516" spans="2:136" ht="15">
      <c r="B1516" s="17"/>
      <c r="C1516" s="17"/>
      <c r="D1516" s="17"/>
      <c r="E1516" s="17"/>
      <c r="F1516" s="17"/>
      <c r="G1516" s="20"/>
      <c r="H1516" s="17"/>
      <c r="I1516" s="17"/>
      <c r="J1516" s="26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CK1516" s="17"/>
      <c r="CL1516" s="17"/>
      <c r="CM1516" s="17"/>
      <c r="CN1516" s="17"/>
      <c r="CO1516" s="17"/>
      <c r="CP1516" s="17"/>
      <c r="CQ1516" s="17"/>
      <c r="CR1516" s="17"/>
      <c r="CS1516" s="17"/>
      <c r="CT1516" s="17"/>
      <c r="CU1516" s="17"/>
      <c r="CV1516" s="17"/>
      <c r="CW1516" s="17"/>
      <c r="CX1516" s="17"/>
      <c r="CY1516" s="17"/>
      <c r="CZ1516" s="17"/>
      <c r="DA1516" s="17"/>
      <c r="DB1516" s="17"/>
      <c r="DC1516" s="17"/>
      <c r="DD1516" s="17"/>
      <c r="DE1516" s="17"/>
      <c r="DF1516" s="17"/>
      <c r="DG1516" s="17"/>
      <c r="DH1516" s="17"/>
      <c r="DI1516" s="17"/>
      <c r="DJ1516" s="17"/>
      <c r="DK1516" s="17"/>
      <c r="DL1516" s="17"/>
      <c r="DM1516" s="17"/>
      <c r="DN1516" s="17"/>
      <c r="DO1516" s="17"/>
      <c r="DP1516" s="17"/>
      <c r="DQ1516" s="17"/>
      <c r="DR1516" s="17"/>
      <c r="DS1516" s="17"/>
      <c r="DT1516" s="17"/>
      <c r="DU1516" s="17"/>
      <c r="DV1516" s="17"/>
      <c r="DW1516" s="17"/>
      <c r="DX1516" s="17"/>
      <c r="DY1516" s="17"/>
      <c r="DZ1516" s="17"/>
      <c r="EA1516" s="17"/>
      <c r="EB1516" s="17"/>
      <c r="EC1516" s="17"/>
      <c r="ED1516" s="17"/>
      <c r="EE1516" s="17"/>
      <c r="EF1516" s="17"/>
    </row>
    <row r="1517" spans="2:136" ht="15">
      <c r="B1517" s="17"/>
      <c r="C1517" s="17"/>
      <c r="D1517" s="17"/>
      <c r="E1517" s="17"/>
      <c r="F1517" s="17"/>
      <c r="G1517" s="20"/>
      <c r="H1517" s="17"/>
      <c r="I1517" s="17"/>
      <c r="J1517" s="26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CK1517" s="17"/>
      <c r="CL1517" s="17"/>
      <c r="CM1517" s="17"/>
      <c r="CN1517" s="17"/>
      <c r="CO1517" s="17"/>
      <c r="CP1517" s="17"/>
      <c r="CQ1517" s="17"/>
      <c r="CR1517" s="17"/>
      <c r="CS1517" s="17"/>
      <c r="CT1517" s="17"/>
      <c r="CU1517" s="17"/>
      <c r="CV1517" s="17"/>
      <c r="CW1517" s="17"/>
      <c r="CX1517" s="17"/>
      <c r="CY1517" s="17"/>
      <c r="CZ1517" s="17"/>
      <c r="DA1517" s="17"/>
      <c r="DB1517" s="17"/>
      <c r="DC1517" s="17"/>
      <c r="DD1517" s="17"/>
      <c r="DE1517" s="17"/>
      <c r="DF1517" s="17"/>
      <c r="DG1517" s="17"/>
      <c r="DH1517" s="17"/>
      <c r="DI1517" s="17"/>
      <c r="DJ1517" s="17"/>
      <c r="DK1517" s="17"/>
      <c r="DL1517" s="17"/>
      <c r="DM1517" s="17"/>
      <c r="DN1517" s="17"/>
      <c r="DO1517" s="17"/>
      <c r="DP1517" s="17"/>
      <c r="DQ1517" s="17"/>
      <c r="DR1517" s="17"/>
      <c r="DS1517" s="17"/>
      <c r="DT1517" s="17"/>
      <c r="DU1517" s="17"/>
      <c r="DV1517" s="17"/>
      <c r="DW1517" s="17"/>
      <c r="DX1517" s="17"/>
      <c r="DY1517" s="17"/>
      <c r="DZ1517" s="17"/>
      <c r="EA1517" s="17"/>
      <c r="EB1517" s="17"/>
      <c r="EC1517" s="17"/>
      <c r="ED1517" s="17"/>
      <c r="EE1517" s="17"/>
      <c r="EF1517" s="17"/>
    </row>
    <row r="1518" spans="2:136" ht="15">
      <c r="B1518" s="17"/>
      <c r="C1518" s="17"/>
      <c r="D1518" s="17"/>
      <c r="E1518" s="17"/>
      <c r="F1518" s="17"/>
      <c r="G1518" s="20"/>
      <c r="H1518" s="17"/>
      <c r="I1518" s="17"/>
      <c r="J1518" s="26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CK1518" s="17"/>
      <c r="CL1518" s="17"/>
      <c r="CM1518" s="17"/>
      <c r="CN1518" s="17"/>
      <c r="CO1518" s="17"/>
      <c r="CP1518" s="17"/>
      <c r="CQ1518" s="17"/>
      <c r="CR1518" s="17"/>
      <c r="CS1518" s="17"/>
      <c r="CT1518" s="17"/>
      <c r="CU1518" s="17"/>
      <c r="CV1518" s="17"/>
      <c r="CW1518" s="17"/>
      <c r="CX1518" s="17"/>
      <c r="CY1518" s="17"/>
      <c r="CZ1518" s="17"/>
      <c r="DA1518" s="17"/>
      <c r="DB1518" s="17"/>
      <c r="DC1518" s="17"/>
      <c r="DD1518" s="17"/>
      <c r="DE1518" s="17"/>
      <c r="DF1518" s="17"/>
      <c r="DG1518" s="17"/>
      <c r="DH1518" s="17"/>
      <c r="DI1518" s="17"/>
      <c r="DJ1518" s="17"/>
      <c r="DK1518" s="17"/>
      <c r="DL1518" s="17"/>
      <c r="DM1518" s="17"/>
      <c r="DN1518" s="17"/>
      <c r="DO1518" s="17"/>
      <c r="DP1518" s="17"/>
      <c r="DQ1518" s="17"/>
      <c r="DR1518" s="17"/>
      <c r="DS1518" s="17"/>
      <c r="DT1518" s="17"/>
      <c r="DU1518" s="17"/>
      <c r="DV1518" s="17"/>
      <c r="DW1518" s="17"/>
      <c r="DX1518" s="17"/>
      <c r="DY1518" s="17"/>
      <c r="DZ1518" s="17"/>
      <c r="EA1518" s="17"/>
      <c r="EB1518" s="17"/>
      <c r="EC1518" s="17"/>
      <c r="ED1518" s="17"/>
      <c r="EE1518" s="17"/>
      <c r="EF1518" s="17"/>
    </row>
    <row r="1519" spans="2:136" ht="15">
      <c r="B1519" s="17"/>
      <c r="C1519" s="17"/>
      <c r="D1519" s="17"/>
      <c r="E1519" s="17"/>
      <c r="F1519" s="17"/>
      <c r="G1519" s="20"/>
      <c r="H1519" s="17"/>
      <c r="I1519" s="17"/>
      <c r="J1519" s="26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CK1519" s="17"/>
      <c r="CL1519" s="17"/>
      <c r="CM1519" s="17"/>
      <c r="CN1519" s="17"/>
      <c r="CO1519" s="17"/>
      <c r="CP1519" s="17"/>
      <c r="CQ1519" s="17"/>
      <c r="CR1519" s="17"/>
      <c r="CS1519" s="17"/>
      <c r="CT1519" s="17"/>
      <c r="CU1519" s="17"/>
      <c r="CV1519" s="17"/>
      <c r="CW1519" s="17"/>
      <c r="CX1519" s="17"/>
      <c r="CY1519" s="17"/>
      <c r="CZ1519" s="17"/>
      <c r="DA1519" s="17"/>
      <c r="DB1519" s="17"/>
      <c r="DC1519" s="17"/>
      <c r="DD1519" s="17"/>
      <c r="DE1519" s="17"/>
      <c r="DF1519" s="17"/>
      <c r="DG1519" s="17"/>
      <c r="DH1519" s="17"/>
      <c r="DI1519" s="17"/>
      <c r="DJ1519" s="17"/>
      <c r="DK1519" s="17"/>
      <c r="DL1519" s="17"/>
      <c r="DM1519" s="17"/>
      <c r="DN1519" s="17"/>
      <c r="DO1519" s="17"/>
      <c r="DP1519" s="17"/>
      <c r="DQ1519" s="17"/>
      <c r="DR1519" s="17"/>
      <c r="DS1519" s="17"/>
      <c r="DT1519" s="17"/>
      <c r="DU1519" s="17"/>
      <c r="DV1519" s="17"/>
      <c r="DW1519" s="17"/>
      <c r="DX1519" s="17"/>
      <c r="DY1519" s="17"/>
      <c r="DZ1519" s="17"/>
      <c r="EA1519" s="17"/>
      <c r="EB1519" s="17"/>
      <c r="EC1519" s="17"/>
      <c r="ED1519" s="17"/>
      <c r="EE1519" s="17"/>
      <c r="EF1519" s="17"/>
    </row>
    <row r="1520" spans="2:136" ht="15">
      <c r="B1520" s="17"/>
      <c r="C1520" s="17"/>
      <c r="D1520" s="17"/>
      <c r="E1520" s="17"/>
      <c r="F1520" s="17"/>
      <c r="G1520" s="20"/>
      <c r="H1520" s="17"/>
      <c r="I1520" s="17"/>
      <c r="J1520" s="26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CK1520" s="17"/>
      <c r="CL1520" s="17"/>
      <c r="CM1520" s="17"/>
      <c r="CN1520" s="17"/>
      <c r="CO1520" s="17"/>
      <c r="CP1520" s="17"/>
      <c r="CQ1520" s="17"/>
      <c r="CR1520" s="17"/>
      <c r="CS1520" s="17"/>
      <c r="CT1520" s="17"/>
      <c r="CU1520" s="17"/>
      <c r="CV1520" s="17"/>
      <c r="CW1520" s="17"/>
      <c r="CX1520" s="17"/>
      <c r="CY1520" s="17"/>
      <c r="CZ1520" s="17"/>
      <c r="DA1520" s="17"/>
      <c r="DB1520" s="17"/>
      <c r="DC1520" s="17"/>
      <c r="DD1520" s="17"/>
      <c r="DE1520" s="17"/>
      <c r="DF1520" s="17"/>
      <c r="DG1520" s="17"/>
      <c r="DH1520" s="17"/>
      <c r="DI1520" s="17"/>
      <c r="DJ1520" s="17"/>
      <c r="DK1520" s="17"/>
      <c r="DL1520" s="17"/>
      <c r="DM1520" s="17"/>
      <c r="DN1520" s="17"/>
      <c r="DO1520" s="17"/>
      <c r="DP1520" s="17"/>
      <c r="DQ1520" s="17"/>
      <c r="DR1520" s="17"/>
      <c r="DS1520" s="17"/>
      <c r="DT1520" s="17"/>
      <c r="DU1520" s="17"/>
      <c r="DV1520" s="17"/>
      <c r="DW1520" s="17"/>
      <c r="DX1520" s="17"/>
      <c r="DY1520" s="17"/>
      <c r="DZ1520" s="17"/>
      <c r="EA1520" s="17"/>
      <c r="EB1520" s="17"/>
      <c r="EC1520" s="17"/>
      <c r="ED1520" s="17"/>
      <c r="EE1520" s="17"/>
      <c r="EF1520" s="17"/>
    </row>
    <row r="1521" spans="2:136" ht="15">
      <c r="B1521" s="17"/>
      <c r="C1521" s="17"/>
      <c r="D1521" s="17"/>
      <c r="E1521" s="17"/>
      <c r="F1521" s="17"/>
      <c r="G1521" s="20"/>
      <c r="H1521" s="17"/>
      <c r="I1521" s="17"/>
      <c r="J1521" s="26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CK1521" s="17"/>
      <c r="CL1521" s="17"/>
      <c r="CM1521" s="17"/>
      <c r="CN1521" s="17"/>
      <c r="CO1521" s="17"/>
      <c r="CP1521" s="17"/>
      <c r="CQ1521" s="17"/>
      <c r="CR1521" s="17"/>
      <c r="CS1521" s="17"/>
      <c r="CT1521" s="17"/>
      <c r="CU1521" s="17"/>
      <c r="CV1521" s="17"/>
      <c r="CW1521" s="17"/>
      <c r="CX1521" s="17"/>
      <c r="CY1521" s="17"/>
      <c r="CZ1521" s="17"/>
      <c r="DA1521" s="17"/>
      <c r="DB1521" s="17"/>
      <c r="DC1521" s="17"/>
      <c r="DD1521" s="17"/>
      <c r="DE1521" s="17"/>
      <c r="DF1521" s="17"/>
      <c r="DG1521" s="17"/>
      <c r="DH1521" s="17"/>
      <c r="DI1521" s="17"/>
      <c r="DJ1521" s="17"/>
      <c r="DK1521" s="17"/>
      <c r="DL1521" s="17"/>
      <c r="DM1521" s="17"/>
      <c r="DN1521" s="17"/>
      <c r="DO1521" s="17"/>
      <c r="DP1521" s="17"/>
      <c r="DQ1521" s="17"/>
      <c r="DR1521" s="17"/>
      <c r="DS1521" s="17"/>
      <c r="DT1521" s="17"/>
      <c r="DU1521" s="17"/>
      <c r="DV1521" s="17"/>
      <c r="DW1521" s="17"/>
      <c r="DX1521" s="17"/>
      <c r="DY1521" s="17"/>
      <c r="DZ1521" s="17"/>
      <c r="EA1521" s="17"/>
      <c r="EB1521" s="17"/>
      <c r="EC1521" s="17"/>
      <c r="ED1521" s="17"/>
      <c r="EE1521" s="17"/>
      <c r="EF1521" s="17"/>
    </row>
    <row r="1522" spans="2:136" ht="15">
      <c r="B1522" s="17"/>
      <c r="C1522" s="17"/>
      <c r="D1522" s="17"/>
      <c r="E1522" s="17"/>
      <c r="F1522" s="17"/>
      <c r="G1522" s="20"/>
      <c r="H1522" s="17"/>
      <c r="I1522" s="17"/>
      <c r="J1522" s="26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CK1522" s="17"/>
      <c r="CL1522" s="17"/>
      <c r="CM1522" s="17"/>
      <c r="CN1522" s="17"/>
      <c r="CO1522" s="17"/>
      <c r="CP1522" s="17"/>
      <c r="CQ1522" s="17"/>
      <c r="CR1522" s="17"/>
      <c r="CS1522" s="17"/>
      <c r="CT1522" s="17"/>
      <c r="CU1522" s="17"/>
      <c r="CV1522" s="17"/>
      <c r="CW1522" s="17"/>
      <c r="CX1522" s="17"/>
      <c r="CY1522" s="17"/>
      <c r="CZ1522" s="17"/>
      <c r="DA1522" s="17"/>
      <c r="DB1522" s="17"/>
      <c r="DC1522" s="17"/>
      <c r="DD1522" s="17"/>
      <c r="DE1522" s="17"/>
      <c r="DF1522" s="17"/>
      <c r="DG1522" s="17"/>
      <c r="DH1522" s="17"/>
      <c r="DI1522" s="17"/>
      <c r="DJ1522" s="17"/>
      <c r="DK1522" s="17"/>
      <c r="DL1522" s="17"/>
      <c r="DM1522" s="17"/>
      <c r="DN1522" s="17"/>
      <c r="DO1522" s="17"/>
      <c r="DP1522" s="17"/>
      <c r="DQ1522" s="17"/>
      <c r="DR1522" s="17"/>
      <c r="DS1522" s="17"/>
      <c r="DT1522" s="17"/>
      <c r="DU1522" s="17"/>
      <c r="DV1522" s="17"/>
      <c r="DW1522" s="17"/>
      <c r="DX1522" s="17"/>
      <c r="DY1522" s="17"/>
      <c r="DZ1522" s="17"/>
      <c r="EA1522" s="17"/>
      <c r="EB1522" s="17"/>
      <c r="EC1522" s="17"/>
      <c r="ED1522" s="17"/>
      <c r="EE1522" s="17"/>
      <c r="EF1522" s="17"/>
    </row>
    <row r="1523" spans="2:136" ht="15">
      <c r="B1523" s="17"/>
      <c r="C1523" s="17"/>
      <c r="D1523" s="17"/>
      <c r="E1523" s="17"/>
      <c r="F1523" s="17"/>
      <c r="G1523" s="20"/>
      <c r="H1523" s="17"/>
      <c r="I1523" s="17"/>
      <c r="J1523" s="26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CK1523" s="17"/>
      <c r="CL1523" s="17"/>
      <c r="CM1523" s="17"/>
      <c r="CN1523" s="17"/>
      <c r="CO1523" s="17"/>
      <c r="CP1523" s="17"/>
      <c r="CQ1523" s="17"/>
      <c r="CR1523" s="17"/>
      <c r="CS1523" s="17"/>
      <c r="CT1523" s="17"/>
      <c r="CU1523" s="17"/>
      <c r="CV1523" s="17"/>
      <c r="CW1523" s="17"/>
      <c r="CX1523" s="17"/>
      <c r="CY1523" s="17"/>
      <c r="CZ1523" s="17"/>
      <c r="DA1523" s="17"/>
      <c r="DB1523" s="17"/>
      <c r="DC1523" s="17"/>
      <c r="DD1523" s="17"/>
      <c r="DE1523" s="17"/>
      <c r="DF1523" s="17"/>
      <c r="DG1523" s="17"/>
      <c r="DH1523" s="17"/>
      <c r="DI1523" s="17"/>
      <c r="DJ1523" s="17"/>
      <c r="DK1523" s="17"/>
      <c r="DL1523" s="17"/>
      <c r="DM1523" s="17"/>
      <c r="DN1523" s="17"/>
      <c r="DO1523" s="17"/>
      <c r="DP1523" s="17"/>
      <c r="DQ1523" s="17"/>
      <c r="DR1523" s="17"/>
      <c r="DS1523" s="17"/>
      <c r="DT1523" s="17"/>
      <c r="DU1523" s="17"/>
      <c r="DV1523" s="17"/>
      <c r="DW1523" s="17"/>
      <c r="DX1523" s="17"/>
      <c r="DY1523" s="17"/>
      <c r="DZ1523" s="17"/>
      <c r="EA1523" s="17"/>
      <c r="EB1523" s="17"/>
      <c r="EC1523" s="17"/>
      <c r="ED1523" s="17"/>
      <c r="EE1523" s="17"/>
      <c r="EF1523" s="17"/>
    </row>
    <row r="1524" spans="2:136" ht="15">
      <c r="B1524" s="17"/>
      <c r="C1524" s="17"/>
      <c r="D1524" s="17"/>
      <c r="E1524" s="17"/>
      <c r="F1524" s="17"/>
      <c r="G1524" s="20"/>
      <c r="H1524" s="17"/>
      <c r="I1524" s="17"/>
      <c r="J1524" s="26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CK1524" s="17"/>
      <c r="CL1524" s="17"/>
      <c r="CM1524" s="17"/>
      <c r="CN1524" s="17"/>
      <c r="CO1524" s="17"/>
      <c r="CP1524" s="17"/>
      <c r="CQ1524" s="17"/>
      <c r="CR1524" s="17"/>
      <c r="CS1524" s="17"/>
      <c r="CT1524" s="17"/>
      <c r="CU1524" s="17"/>
      <c r="CV1524" s="17"/>
      <c r="CW1524" s="17"/>
      <c r="CX1524" s="17"/>
      <c r="CY1524" s="17"/>
      <c r="CZ1524" s="17"/>
      <c r="DA1524" s="17"/>
      <c r="DB1524" s="17"/>
      <c r="DC1524" s="17"/>
      <c r="DD1524" s="17"/>
      <c r="DE1524" s="17"/>
      <c r="DF1524" s="17"/>
      <c r="DG1524" s="17"/>
      <c r="DH1524" s="17"/>
      <c r="DI1524" s="17"/>
      <c r="DJ1524" s="17"/>
      <c r="DK1524" s="17"/>
      <c r="DL1524" s="17"/>
      <c r="DM1524" s="17"/>
      <c r="DN1524" s="17"/>
      <c r="DO1524" s="17"/>
      <c r="DP1524" s="17"/>
      <c r="DQ1524" s="17"/>
      <c r="DR1524" s="17"/>
      <c r="DS1524" s="17"/>
      <c r="DT1524" s="17"/>
      <c r="DU1524" s="17"/>
      <c r="DV1524" s="17"/>
      <c r="DW1524" s="17"/>
      <c r="DX1524" s="17"/>
      <c r="DY1524" s="17"/>
      <c r="DZ1524" s="17"/>
      <c r="EA1524" s="17"/>
      <c r="EB1524" s="17"/>
      <c r="EC1524" s="17"/>
      <c r="ED1524" s="17"/>
      <c r="EE1524" s="17"/>
      <c r="EF1524" s="17"/>
    </row>
    <row r="1525" spans="2:136" ht="15">
      <c r="B1525" s="17"/>
      <c r="C1525" s="17"/>
      <c r="D1525" s="17"/>
      <c r="E1525" s="17"/>
      <c r="F1525" s="17"/>
      <c r="G1525" s="20"/>
      <c r="H1525" s="17"/>
      <c r="I1525" s="17"/>
      <c r="J1525" s="26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CK1525" s="17"/>
      <c r="CL1525" s="17"/>
      <c r="CM1525" s="17"/>
      <c r="CN1525" s="17"/>
      <c r="CO1525" s="17"/>
      <c r="CP1525" s="17"/>
      <c r="CQ1525" s="17"/>
      <c r="CR1525" s="17"/>
      <c r="CS1525" s="17"/>
      <c r="CT1525" s="17"/>
      <c r="CU1525" s="17"/>
      <c r="CV1525" s="17"/>
      <c r="CW1525" s="17"/>
      <c r="CX1525" s="17"/>
      <c r="CY1525" s="17"/>
      <c r="CZ1525" s="17"/>
      <c r="DA1525" s="17"/>
      <c r="DB1525" s="17"/>
      <c r="DC1525" s="17"/>
      <c r="DD1525" s="17"/>
      <c r="DE1525" s="17"/>
      <c r="DF1525" s="17"/>
      <c r="DG1525" s="17"/>
      <c r="DH1525" s="17"/>
      <c r="DI1525" s="17"/>
      <c r="DJ1525" s="17"/>
      <c r="DK1525" s="17"/>
      <c r="DL1525" s="17"/>
      <c r="DM1525" s="17"/>
      <c r="DN1525" s="17"/>
      <c r="DO1525" s="17"/>
      <c r="DP1525" s="17"/>
      <c r="DQ1525" s="17"/>
      <c r="DR1525" s="17"/>
      <c r="DS1525" s="17"/>
      <c r="DT1525" s="17"/>
      <c r="DU1525" s="17"/>
      <c r="DV1525" s="17"/>
      <c r="DW1525" s="17"/>
      <c r="DX1525" s="17"/>
      <c r="DY1525" s="17"/>
      <c r="DZ1525" s="17"/>
      <c r="EA1525" s="17"/>
      <c r="EB1525" s="17"/>
      <c r="EC1525" s="17"/>
      <c r="ED1525" s="17"/>
      <c r="EE1525" s="17"/>
      <c r="EF1525" s="17"/>
    </row>
    <row r="1526" spans="2:136" ht="15">
      <c r="B1526" s="17"/>
      <c r="C1526" s="17"/>
      <c r="D1526" s="17"/>
      <c r="E1526" s="17"/>
      <c r="F1526" s="17"/>
      <c r="G1526" s="20"/>
      <c r="H1526" s="17"/>
      <c r="I1526" s="17"/>
      <c r="J1526" s="26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7"/>
      <c r="CO1526" s="17"/>
      <c r="CP1526" s="17"/>
      <c r="CQ1526" s="17"/>
      <c r="CR1526" s="17"/>
      <c r="CS1526" s="17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7"/>
      <c r="DG1526" s="17"/>
      <c r="DH1526" s="17"/>
      <c r="DI1526" s="17"/>
      <c r="DJ1526" s="17"/>
      <c r="DK1526" s="17"/>
      <c r="DL1526" s="17"/>
      <c r="DM1526" s="17"/>
      <c r="DN1526" s="17"/>
      <c r="DO1526" s="17"/>
      <c r="DP1526" s="17"/>
      <c r="DQ1526" s="17"/>
      <c r="DR1526" s="17"/>
      <c r="DS1526" s="17"/>
      <c r="DT1526" s="17"/>
      <c r="DU1526" s="17"/>
      <c r="DV1526" s="17"/>
      <c r="DW1526" s="17"/>
      <c r="DX1526" s="17"/>
      <c r="DY1526" s="17"/>
      <c r="DZ1526" s="17"/>
      <c r="EA1526" s="17"/>
      <c r="EB1526" s="17"/>
      <c r="EC1526" s="17"/>
      <c r="ED1526" s="17"/>
      <c r="EE1526" s="17"/>
      <c r="EF1526" s="17"/>
    </row>
    <row r="1527" spans="2:136" ht="15">
      <c r="B1527" s="17"/>
      <c r="C1527" s="17"/>
      <c r="D1527" s="17"/>
      <c r="E1527" s="17"/>
      <c r="F1527" s="17"/>
      <c r="G1527" s="20"/>
      <c r="H1527" s="17"/>
      <c r="I1527" s="17"/>
      <c r="J1527" s="26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CK1527" s="17"/>
      <c r="CL1527" s="17"/>
      <c r="CM1527" s="17"/>
      <c r="CN1527" s="17"/>
      <c r="CO1527" s="17"/>
      <c r="CP1527" s="17"/>
      <c r="CQ1527" s="17"/>
      <c r="CR1527" s="17"/>
      <c r="CS1527" s="17"/>
      <c r="CT1527" s="17"/>
      <c r="CU1527" s="17"/>
      <c r="CV1527" s="17"/>
      <c r="CW1527" s="17"/>
      <c r="CX1527" s="17"/>
      <c r="CY1527" s="17"/>
      <c r="CZ1527" s="17"/>
      <c r="DA1527" s="17"/>
      <c r="DB1527" s="17"/>
      <c r="DC1527" s="17"/>
      <c r="DD1527" s="17"/>
      <c r="DE1527" s="17"/>
      <c r="DF1527" s="17"/>
      <c r="DG1527" s="17"/>
      <c r="DH1527" s="17"/>
      <c r="DI1527" s="17"/>
      <c r="DJ1527" s="17"/>
      <c r="DK1527" s="17"/>
      <c r="DL1527" s="17"/>
      <c r="DM1527" s="17"/>
      <c r="DN1527" s="17"/>
      <c r="DO1527" s="17"/>
      <c r="DP1527" s="17"/>
      <c r="DQ1527" s="17"/>
      <c r="DR1527" s="17"/>
      <c r="DS1527" s="17"/>
      <c r="DT1527" s="17"/>
      <c r="DU1527" s="17"/>
      <c r="DV1527" s="17"/>
      <c r="DW1527" s="17"/>
      <c r="DX1527" s="17"/>
      <c r="DY1527" s="17"/>
      <c r="DZ1527" s="17"/>
      <c r="EA1527" s="17"/>
      <c r="EB1527" s="17"/>
      <c r="EC1527" s="17"/>
      <c r="ED1527" s="17"/>
      <c r="EE1527" s="17"/>
      <c r="EF1527" s="17"/>
    </row>
    <row r="1528" spans="2:136" ht="15">
      <c r="B1528" s="17"/>
      <c r="C1528" s="17"/>
      <c r="D1528" s="17"/>
      <c r="E1528" s="17"/>
      <c r="F1528" s="17"/>
      <c r="G1528" s="20"/>
      <c r="H1528" s="17"/>
      <c r="I1528" s="17"/>
      <c r="J1528" s="26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CK1528" s="17"/>
      <c r="CL1528" s="17"/>
      <c r="CM1528" s="17"/>
      <c r="CN1528" s="17"/>
      <c r="CO1528" s="17"/>
      <c r="CP1528" s="17"/>
      <c r="CQ1528" s="17"/>
      <c r="CR1528" s="17"/>
      <c r="CS1528" s="17"/>
      <c r="CT1528" s="17"/>
      <c r="CU1528" s="17"/>
      <c r="CV1528" s="17"/>
      <c r="CW1528" s="17"/>
      <c r="CX1528" s="17"/>
      <c r="CY1528" s="17"/>
      <c r="CZ1528" s="17"/>
      <c r="DA1528" s="17"/>
      <c r="DB1528" s="17"/>
      <c r="DC1528" s="17"/>
      <c r="DD1528" s="17"/>
      <c r="DE1528" s="17"/>
      <c r="DF1528" s="17"/>
      <c r="DG1528" s="17"/>
      <c r="DH1528" s="17"/>
      <c r="DI1528" s="17"/>
      <c r="DJ1528" s="17"/>
      <c r="DK1528" s="17"/>
      <c r="DL1528" s="17"/>
      <c r="DM1528" s="17"/>
      <c r="DN1528" s="17"/>
      <c r="DO1528" s="17"/>
      <c r="DP1528" s="17"/>
      <c r="DQ1528" s="17"/>
      <c r="DR1528" s="17"/>
      <c r="DS1528" s="17"/>
      <c r="DT1528" s="17"/>
      <c r="DU1528" s="17"/>
      <c r="DV1528" s="17"/>
      <c r="DW1528" s="17"/>
      <c r="DX1528" s="17"/>
      <c r="DY1528" s="17"/>
      <c r="DZ1528" s="17"/>
      <c r="EA1528" s="17"/>
      <c r="EB1528" s="17"/>
      <c r="EC1528" s="17"/>
      <c r="ED1528" s="17"/>
      <c r="EE1528" s="17"/>
      <c r="EF1528" s="17"/>
    </row>
    <row r="1529" spans="2:136" ht="15">
      <c r="B1529" s="17"/>
      <c r="C1529" s="17"/>
      <c r="D1529" s="17"/>
      <c r="E1529" s="17"/>
      <c r="F1529" s="17"/>
      <c r="G1529" s="20"/>
      <c r="H1529" s="17"/>
      <c r="I1529" s="17"/>
      <c r="J1529" s="26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CK1529" s="17"/>
      <c r="CL1529" s="17"/>
      <c r="CM1529" s="17"/>
      <c r="CN1529" s="17"/>
      <c r="CO1529" s="17"/>
      <c r="CP1529" s="17"/>
      <c r="CQ1529" s="17"/>
      <c r="CR1529" s="17"/>
      <c r="CS1529" s="17"/>
      <c r="CT1529" s="17"/>
      <c r="CU1529" s="17"/>
      <c r="CV1529" s="17"/>
      <c r="CW1529" s="17"/>
      <c r="CX1529" s="17"/>
      <c r="CY1529" s="17"/>
      <c r="CZ1529" s="17"/>
      <c r="DA1529" s="17"/>
      <c r="DB1529" s="17"/>
      <c r="DC1529" s="17"/>
      <c r="DD1529" s="17"/>
      <c r="DE1529" s="17"/>
      <c r="DF1529" s="17"/>
      <c r="DG1529" s="17"/>
      <c r="DH1529" s="17"/>
      <c r="DI1529" s="17"/>
      <c r="DJ1529" s="17"/>
      <c r="DK1529" s="17"/>
      <c r="DL1529" s="17"/>
      <c r="DM1529" s="17"/>
      <c r="DN1529" s="17"/>
      <c r="DO1529" s="17"/>
      <c r="DP1529" s="17"/>
      <c r="DQ1529" s="17"/>
      <c r="DR1529" s="17"/>
      <c r="DS1529" s="17"/>
      <c r="DT1529" s="17"/>
      <c r="DU1529" s="17"/>
      <c r="DV1529" s="17"/>
      <c r="DW1529" s="17"/>
      <c r="DX1529" s="17"/>
      <c r="DY1529" s="17"/>
      <c r="DZ1529" s="17"/>
      <c r="EA1529" s="17"/>
      <c r="EB1529" s="17"/>
      <c r="EC1529" s="17"/>
      <c r="ED1529" s="17"/>
      <c r="EE1529" s="17"/>
      <c r="EF1529" s="17"/>
    </row>
    <row r="1530" spans="2:136" ht="15">
      <c r="B1530" s="17"/>
      <c r="C1530" s="17"/>
      <c r="D1530" s="17"/>
      <c r="E1530" s="17"/>
      <c r="F1530" s="17"/>
      <c r="G1530" s="20"/>
      <c r="H1530" s="17"/>
      <c r="I1530" s="17"/>
      <c r="J1530" s="26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CK1530" s="17"/>
      <c r="CL1530" s="17"/>
      <c r="CM1530" s="17"/>
      <c r="CN1530" s="17"/>
      <c r="CO1530" s="17"/>
      <c r="CP1530" s="17"/>
      <c r="CQ1530" s="17"/>
      <c r="CR1530" s="17"/>
      <c r="CS1530" s="17"/>
      <c r="CT1530" s="17"/>
      <c r="CU1530" s="17"/>
      <c r="CV1530" s="17"/>
      <c r="CW1530" s="17"/>
      <c r="CX1530" s="17"/>
      <c r="CY1530" s="17"/>
      <c r="CZ1530" s="17"/>
      <c r="DA1530" s="17"/>
      <c r="DB1530" s="17"/>
      <c r="DC1530" s="17"/>
      <c r="DD1530" s="17"/>
      <c r="DE1530" s="17"/>
      <c r="DF1530" s="17"/>
      <c r="DG1530" s="17"/>
      <c r="DH1530" s="17"/>
      <c r="DI1530" s="17"/>
      <c r="DJ1530" s="17"/>
      <c r="DK1530" s="17"/>
      <c r="DL1530" s="17"/>
      <c r="DM1530" s="17"/>
      <c r="DN1530" s="17"/>
      <c r="DO1530" s="17"/>
      <c r="DP1530" s="17"/>
      <c r="DQ1530" s="17"/>
      <c r="DR1530" s="17"/>
      <c r="DS1530" s="17"/>
      <c r="DT1530" s="17"/>
      <c r="DU1530" s="17"/>
      <c r="DV1530" s="17"/>
      <c r="DW1530" s="17"/>
      <c r="DX1530" s="17"/>
      <c r="DY1530" s="17"/>
      <c r="DZ1530" s="17"/>
      <c r="EA1530" s="17"/>
      <c r="EB1530" s="17"/>
      <c r="EC1530" s="17"/>
      <c r="ED1530" s="17"/>
      <c r="EE1530" s="17"/>
      <c r="EF1530" s="17"/>
    </row>
    <row r="1531" spans="2:136" ht="15">
      <c r="B1531" s="17"/>
      <c r="C1531" s="17"/>
      <c r="D1531" s="17"/>
      <c r="E1531" s="17"/>
      <c r="F1531" s="17"/>
      <c r="G1531" s="20"/>
      <c r="H1531" s="17"/>
      <c r="I1531" s="17"/>
      <c r="J1531" s="26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CK1531" s="17"/>
      <c r="CL1531" s="17"/>
      <c r="CM1531" s="17"/>
      <c r="CN1531" s="17"/>
      <c r="CO1531" s="17"/>
      <c r="CP1531" s="17"/>
      <c r="CQ1531" s="17"/>
      <c r="CR1531" s="17"/>
      <c r="CS1531" s="17"/>
      <c r="CT1531" s="17"/>
      <c r="CU1531" s="17"/>
      <c r="CV1531" s="17"/>
      <c r="CW1531" s="17"/>
      <c r="CX1531" s="17"/>
      <c r="CY1531" s="17"/>
      <c r="CZ1531" s="17"/>
      <c r="DA1531" s="17"/>
      <c r="DB1531" s="17"/>
      <c r="DC1531" s="17"/>
      <c r="DD1531" s="17"/>
      <c r="DE1531" s="17"/>
      <c r="DF1531" s="17"/>
      <c r="DG1531" s="17"/>
      <c r="DH1531" s="17"/>
      <c r="DI1531" s="17"/>
      <c r="DJ1531" s="17"/>
      <c r="DK1531" s="17"/>
      <c r="DL1531" s="17"/>
      <c r="DM1531" s="17"/>
      <c r="DN1531" s="17"/>
      <c r="DO1531" s="17"/>
      <c r="DP1531" s="17"/>
      <c r="DQ1531" s="17"/>
      <c r="DR1531" s="17"/>
      <c r="DS1531" s="17"/>
      <c r="DT1531" s="17"/>
      <c r="DU1531" s="17"/>
      <c r="DV1531" s="17"/>
      <c r="DW1531" s="17"/>
      <c r="DX1531" s="17"/>
      <c r="DY1531" s="17"/>
      <c r="DZ1531" s="17"/>
      <c r="EA1531" s="17"/>
      <c r="EB1531" s="17"/>
      <c r="EC1531" s="17"/>
      <c r="ED1531" s="17"/>
      <c r="EE1531" s="17"/>
      <c r="EF1531" s="17"/>
    </row>
    <row r="1532" spans="2:136" ht="15">
      <c r="B1532" s="17"/>
      <c r="C1532" s="17"/>
      <c r="D1532" s="17"/>
      <c r="E1532" s="17"/>
      <c r="F1532" s="17"/>
      <c r="G1532" s="20"/>
      <c r="H1532" s="17"/>
      <c r="I1532" s="17"/>
      <c r="J1532" s="26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CK1532" s="17"/>
      <c r="CL1532" s="17"/>
      <c r="CM1532" s="17"/>
      <c r="CN1532" s="17"/>
      <c r="CO1532" s="17"/>
      <c r="CP1532" s="17"/>
      <c r="CQ1532" s="17"/>
      <c r="CR1532" s="17"/>
      <c r="CS1532" s="17"/>
      <c r="CT1532" s="17"/>
      <c r="CU1532" s="17"/>
      <c r="CV1532" s="17"/>
      <c r="CW1532" s="17"/>
      <c r="CX1532" s="17"/>
      <c r="CY1532" s="17"/>
      <c r="CZ1532" s="17"/>
      <c r="DA1532" s="17"/>
      <c r="DB1532" s="17"/>
      <c r="DC1532" s="17"/>
      <c r="DD1532" s="17"/>
      <c r="DE1532" s="17"/>
      <c r="DF1532" s="17"/>
      <c r="DG1532" s="17"/>
      <c r="DH1532" s="17"/>
      <c r="DI1532" s="17"/>
      <c r="DJ1532" s="17"/>
      <c r="DK1532" s="17"/>
      <c r="DL1532" s="17"/>
      <c r="DM1532" s="17"/>
      <c r="DN1532" s="17"/>
      <c r="DO1532" s="17"/>
      <c r="DP1532" s="17"/>
      <c r="DQ1532" s="17"/>
      <c r="DR1532" s="17"/>
      <c r="DS1532" s="17"/>
      <c r="DT1532" s="17"/>
      <c r="DU1532" s="17"/>
      <c r="DV1532" s="17"/>
      <c r="DW1532" s="17"/>
      <c r="DX1532" s="17"/>
      <c r="DY1532" s="17"/>
      <c r="DZ1532" s="17"/>
      <c r="EA1532" s="17"/>
      <c r="EB1532" s="17"/>
      <c r="EC1532" s="17"/>
      <c r="ED1532" s="17"/>
      <c r="EE1532" s="17"/>
      <c r="EF1532" s="17"/>
    </row>
    <row r="1533" spans="2:136" ht="15">
      <c r="B1533" s="17"/>
      <c r="C1533" s="17"/>
      <c r="D1533" s="17"/>
      <c r="E1533" s="17"/>
      <c r="F1533" s="17"/>
      <c r="G1533" s="20"/>
      <c r="H1533" s="17"/>
      <c r="I1533" s="17"/>
      <c r="J1533" s="26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CK1533" s="17"/>
      <c r="CL1533" s="17"/>
      <c r="CM1533" s="17"/>
      <c r="CN1533" s="17"/>
      <c r="CO1533" s="17"/>
      <c r="CP1533" s="17"/>
      <c r="CQ1533" s="17"/>
      <c r="CR1533" s="17"/>
      <c r="CS1533" s="17"/>
      <c r="CT1533" s="17"/>
      <c r="CU1533" s="17"/>
      <c r="CV1533" s="17"/>
      <c r="CW1533" s="17"/>
      <c r="CX1533" s="17"/>
      <c r="CY1533" s="17"/>
      <c r="CZ1533" s="17"/>
      <c r="DA1533" s="17"/>
      <c r="DB1533" s="17"/>
      <c r="DC1533" s="17"/>
      <c r="DD1533" s="17"/>
      <c r="DE1533" s="17"/>
      <c r="DF1533" s="17"/>
      <c r="DG1533" s="17"/>
      <c r="DH1533" s="17"/>
      <c r="DI1533" s="17"/>
      <c r="DJ1533" s="17"/>
      <c r="DK1533" s="17"/>
      <c r="DL1533" s="17"/>
      <c r="DM1533" s="17"/>
      <c r="DN1533" s="17"/>
      <c r="DO1533" s="17"/>
      <c r="DP1533" s="17"/>
      <c r="DQ1533" s="17"/>
      <c r="DR1533" s="17"/>
      <c r="DS1533" s="17"/>
      <c r="DT1533" s="17"/>
      <c r="DU1533" s="17"/>
      <c r="DV1533" s="17"/>
      <c r="DW1533" s="17"/>
      <c r="DX1533" s="17"/>
      <c r="DY1533" s="17"/>
      <c r="DZ1533" s="17"/>
      <c r="EA1533" s="17"/>
      <c r="EB1533" s="17"/>
      <c r="EC1533" s="17"/>
      <c r="ED1533" s="17"/>
      <c r="EE1533" s="17"/>
      <c r="EF1533" s="17"/>
    </row>
    <row r="1534" spans="2:136" ht="15">
      <c r="B1534" s="17"/>
      <c r="C1534" s="17"/>
      <c r="D1534" s="17"/>
      <c r="E1534" s="17"/>
      <c r="F1534" s="17"/>
      <c r="G1534" s="20"/>
      <c r="H1534" s="17"/>
      <c r="I1534" s="17"/>
      <c r="J1534" s="26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CK1534" s="17"/>
      <c r="CL1534" s="17"/>
      <c r="CM1534" s="17"/>
      <c r="CN1534" s="17"/>
      <c r="CO1534" s="17"/>
      <c r="CP1534" s="17"/>
      <c r="CQ1534" s="17"/>
      <c r="CR1534" s="17"/>
      <c r="CS1534" s="17"/>
      <c r="CT1534" s="17"/>
      <c r="CU1534" s="17"/>
      <c r="CV1534" s="17"/>
      <c r="CW1534" s="17"/>
      <c r="CX1534" s="17"/>
      <c r="CY1534" s="17"/>
      <c r="CZ1534" s="17"/>
      <c r="DA1534" s="17"/>
      <c r="DB1534" s="17"/>
      <c r="DC1534" s="17"/>
      <c r="DD1534" s="17"/>
      <c r="DE1534" s="17"/>
      <c r="DF1534" s="17"/>
      <c r="DG1534" s="17"/>
      <c r="DH1534" s="17"/>
      <c r="DI1534" s="17"/>
      <c r="DJ1534" s="17"/>
      <c r="DK1534" s="17"/>
      <c r="DL1534" s="17"/>
      <c r="DM1534" s="17"/>
      <c r="DN1534" s="17"/>
      <c r="DO1534" s="17"/>
      <c r="DP1534" s="17"/>
      <c r="DQ1534" s="17"/>
      <c r="DR1534" s="17"/>
      <c r="DS1534" s="17"/>
      <c r="DT1534" s="17"/>
      <c r="DU1534" s="17"/>
      <c r="DV1534" s="17"/>
      <c r="DW1534" s="17"/>
      <c r="DX1534" s="17"/>
      <c r="DY1534" s="17"/>
      <c r="DZ1534" s="17"/>
      <c r="EA1534" s="17"/>
      <c r="EB1534" s="17"/>
      <c r="EC1534" s="17"/>
      <c r="ED1534" s="17"/>
      <c r="EE1534" s="17"/>
      <c r="EF1534" s="17"/>
    </row>
    <row r="1535" spans="2:136" ht="15">
      <c r="B1535" s="17"/>
      <c r="C1535" s="17"/>
      <c r="D1535" s="17"/>
      <c r="E1535" s="17"/>
      <c r="F1535" s="17"/>
      <c r="G1535" s="20"/>
      <c r="H1535" s="17"/>
      <c r="I1535" s="17"/>
      <c r="J1535" s="26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CK1535" s="17"/>
      <c r="CL1535" s="17"/>
      <c r="CM1535" s="17"/>
      <c r="CN1535" s="17"/>
      <c r="CO1535" s="17"/>
      <c r="CP1535" s="17"/>
      <c r="CQ1535" s="17"/>
      <c r="CR1535" s="17"/>
      <c r="CS1535" s="17"/>
      <c r="CT1535" s="17"/>
      <c r="CU1535" s="17"/>
      <c r="CV1535" s="17"/>
      <c r="CW1535" s="17"/>
      <c r="CX1535" s="17"/>
      <c r="CY1535" s="17"/>
      <c r="CZ1535" s="17"/>
      <c r="DA1535" s="17"/>
      <c r="DB1535" s="17"/>
      <c r="DC1535" s="17"/>
      <c r="DD1535" s="17"/>
      <c r="DE1535" s="17"/>
      <c r="DF1535" s="17"/>
      <c r="DG1535" s="17"/>
      <c r="DH1535" s="17"/>
      <c r="DI1535" s="17"/>
      <c r="DJ1535" s="17"/>
      <c r="DK1535" s="17"/>
      <c r="DL1535" s="17"/>
      <c r="DM1535" s="17"/>
      <c r="DN1535" s="17"/>
      <c r="DO1535" s="17"/>
      <c r="DP1535" s="17"/>
      <c r="DQ1535" s="17"/>
      <c r="DR1535" s="17"/>
      <c r="DS1535" s="17"/>
      <c r="DT1535" s="17"/>
      <c r="DU1535" s="17"/>
      <c r="DV1535" s="17"/>
      <c r="DW1535" s="17"/>
      <c r="DX1535" s="17"/>
      <c r="DY1535" s="17"/>
      <c r="DZ1535" s="17"/>
      <c r="EA1535" s="17"/>
      <c r="EB1535" s="17"/>
      <c r="EC1535" s="17"/>
      <c r="ED1535" s="17"/>
      <c r="EE1535" s="17"/>
      <c r="EF1535" s="17"/>
    </row>
    <row r="1536" spans="2:136" ht="15">
      <c r="B1536" s="17"/>
      <c r="C1536" s="17"/>
      <c r="D1536" s="17"/>
      <c r="E1536" s="17"/>
      <c r="F1536" s="17"/>
      <c r="G1536" s="20"/>
      <c r="H1536" s="17"/>
      <c r="I1536" s="17"/>
      <c r="J1536" s="26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  <c r="ED1536" s="17"/>
      <c r="EE1536" s="17"/>
      <c r="EF1536" s="17"/>
    </row>
    <row r="1537" spans="2:136" ht="15">
      <c r="B1537" s="17"/>
      <c r="C1537" s="17"/>
      <c r="D1537" s="17"/>
      <c r="E1537" s="17"/>
      <c r="F1537" s="17"/>
      <c r="G1537" s="20"/>
      <c r="H1537" s="17"/>
      <c r="I1537" s="17"/>
      <c r="J1537" s="26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CK1537" s="17"/>
      <c r="CL1537" s="17"/>
      <c r="CM1537" s="17"/>
      <c r="CN1537" s="17"/>
      <c r="CO1537" s="17"/>
      <c r="CP1537" s="17"/>
      <c r="CQ1537" s="17"/>
      <c r="CR1537" s="17"/>
      <c r="CS1537" s="17"/>
      <c r="CT1537" s="17"/>
      <c r="CU1537" s="17"/>
      <c r="CV1537" s="17"/>
      <c r="CW1537" s="17"/>
      <c r="CX1537" s="17"/>
      <c r="CY1537" s="17"/>
      <c r="CZ1537" s="17"/>
      <c r="DA1537" s="17"/>
      <c r="DB1537" s="17"/>
      <c r="DC1537" s="17"/>
      <c r="DD1537" s="17"/>
      <c r="DE1537" s="17"/>
      <c r="DF1537" s="17"/>
      <c r="DG1537" s="17"/>
      <c r="DH1537" s="17"/>
      <c r="DI1537" s="17"/>
      <c r="DJ1537" s="17"/>
      <c r="DK1537" s="17"/>
      <c r="DL1537" s="17"/>
      <c r="DM1537" s="17"/>
      <c r="DN1537" s="17"/>
      <c r="DO1537" s="17"/>
      <c r="DP1537" s="17"/>
      <c r="DQ1537" s="17"/>
      <c r="DR1537" s="17"/>
      <c r="DS1537" s="17"/>
      <c r="DT1537" s="17"/>
      <c r="DU1537" s="17"/>
      <c r="DV1537" s="17"/>
      <c r="DW1537" s="17"/>
      <c r="DX1537" s="17"/>
      <c r="DY1537" s="17"/>
      <c r="DZ1537" s="17"/>
      <c r="EA1537" s="17"/>
      <c r="EB1537" s="17"/>
      <c r="EC1537" s="17"/>
      <c r="ED1537" s="17"/>
      <c r="EE1537" s="17"/>
      <c r="EF1537" s="17"/>
    </row>
    <row r="1538" spans="2:136" ht="15">
      <c r="B1538" s="17"/>
      <c r="C1538" s="17"/>
      <c r="D1538" s="17"/>
      <c r="E1538" s="17"/>
      <c r="F1538" s="17"/>
      <c r="G1538" s="20"/>
      <c r="H1538" s="17"/>
      <c r="I1538" s="17"/>
      <c r="J1538" s="26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CK1538" s="17"/>
      <c r="CL1538" s="17"/>
      <c r="CM1538" s="17"/>
      <c r="CN1538" s="17"/>
      <c r="CO1538" s="17"/>
      <c r="CP1538" s="17"/>
      <c r="CQ1538" s="17"/>
      <c r="CR1538" s="17"/>
      <c r="CS1538" s="17"/>
      <c r="CT1538" s="17"/>
      <c r="CU1538" s="17"/>
      <c r="CV1538" s="17"/>
      <c r="CW1538" s="17"/>
      <c r="CX1538" s="17"/>
      <c r="CY1538" s="17"/>
      <c r="CZ1538" s="17"/>
      <c r="DA1538" s="17"/>
      <c r="DB1538" s="17"/>
      <c r="DC1538" s="17"/>
      <c r="DD1538" s="17"/>
      <c r="DE1538" s="17"/>
      <c r="DF1538" s="17"/>
      <c r="DG1538" s="17"/>
      <c r="DH1538" s="17"/>
      <c r="DI1538" s="17"/>
      <c r="DJ1538" s="17"/>
      <c r="DK1538" s="17"/>
      <c r="DL1538" s="17"/>
      <c r="DM1538" s="17"/>
      <c r="DN1538" s="17"/>
      <c r="DO1538" s="17"/>
      <c r="DP1538" s="17"/>
      <c r="DQ1538" s="17"/>
      <c r="DR1538" s="17"/>
      <c r="DS1538" s="17"/>
      <c r="DT1538" s="17"/>
      <c r="DU1538" s="17"/>
      <c r="DV1538" s="17"/>
      <c r="DW1538" s="17"/>
      <c r="DX1538" s="17"/>
      <c r="DY1538" s="17"/>
      <c r="DZ1538" s="17"/>
      <c r="EA1538" s="17"/>
      <c r="EB1538" s="17"/>
      <c r="EC1538" s="17"/>
      <c r="ED1538" s="17"/>
      <c r="EE1538" s="17"/>
      <c r="EF1538" s="17"/>
    </row>
    <row r="1539" spans="2:136" ht="15">
      <c r="B1539" s="17"/>
      <c r="C1539" s="17"/>
      <c r="D1539" s="17"/>
      <c r="E1539" s="17"/>
      <c r="F1539" s="17"/>
      <c r="G1539" s="20"/>
      <c r="H1539" s="17"/>
      <c r="I1539" s="17"/>
      <c r="J1539" s="26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CK1539" s="17"/>
      <c r="CL1539" s="17"/>
      <c r="CM1539" s="17"/>
      <c r="CN1539" s="17"/>
      <c r="CO1539" s="17"/>
      <c r="CP1539" s="17"/>
      <c r="CQ1539" s="17"/>
      <c r="CR1539" s="17"/>
      <c r="CS1539" s="17"/>
      <c r="CT1539" s="17"/>
      <c r="CU1539" s="17"/>
      <c r="CV1539" s="17"/>
      <c r="CW1539" s="17"/>
      <c r="CX1539" s="17"/>
      <c r="CY1539" s="17"/>
      <c r="CZ1539" s="17"/>
      <c r="DA1539" s="17"/>
      <c r="DB1539" s="17"/>
      <c r="DC1539" s="17"/>
      <c r="DD1539" s="17"/>
      <c r="DE1539" s="17"/>
      <c r="DF1539" s="17"/>
      <c r="DG1539" s="17"/>
      <c r="DH1539" s="17"/>
      <c r="DI1539" s="17"/>
      <c r="DJ1539" s="17"/>
      <c r="DK1539" s="17"/>
      <c r="DL1539" s="17"/>
      <c r="DM1539" s="17"/>
      <c r="DN1539" s="17"/>
      <c r="DO1539" s="17"/>
      <c r="DP1539" s="17"/>
      <c r="DQ1539" s="17"/>
      <c r="DR1539" s="17"/>
      <c r="DS1539" s="17"/>
      <c r="DT1539" s="17"/>
      <c r="DU1539" s="17"/>
      <c r="DV1539" s="17"/>
      <c r="DW1539" s="17"/>
      <c r="DX1539" s="17"/>
      <c r="DY1539" s="17"/>
      <c r="DZ1539" s="17"/>
      <c r="EA1539" s="17"/>
      <c r="EB1539" s="17"/>
      <c r="EC1539" s="17"/>
      <c r="ED1539" s="17"/>
      <c r="EE1539" s="17"/>
      <c r="EF1539" s="17"/>
    </row>
    <row r="1540" spans="2:136" ht="15">
      <c r="B1540" s="17"/>
      <c r="C1540" s="17"/>
      <c r="D1540" s="17"/>
      <c r="E1540" s="17"/>
      <c r="F1540" s="17"/>
      <c r="G1540" s="20"/>
      <c r="H1540" s="17"/>
      <c r="I1540" s="17"/>
      <c r="J1540" s="26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7"/>
      <c r="CO1540" s="17"/>
      <c r="CP1540" s="17"/>
      <c r="CQ1540" s="17"/>
      <c r="CR1540" s="17"/>
      <c r="CS1540" s="17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7"/>
      <c r="DG1540" s="17"/>
      <c r="DH1540" s="17"/>
      <c r="DI1540" s="17"/>
      <c r="DJ1540" s="17"/>
      <c r="DK1540" s="17"/>
      <c r="DL1540" s="17"/>
      <c r="DM1540" s="17"/>
      <c r="DN1540" s="17"/>
      <c r="DO1540" s="17"/>
      <c r="DP1540" s="17"/>
      <c r="DQ1540" s="17"/>
      <c r="DR1540" s="17"/>
      <c r="DS1540" s="17"/>
      <c r="DT1540" s="17"/>
      <c r="DU1540" s="17"/>
      <c r="DV1540" s="17"/>
      <c r="DW1540" s="17"/>
      <c r="DX1540" s="17"/>
      <c r="DY1540" s="17"/>
      <c r="DZ1540" s="17"/>
      <c r="EA1540" s="17"/>
      <c r="EB1540" s="17"/>
      <c r="EC1540" s="17"/>
      <c r="ED1540" s="17"/>
      <c r="EE1540" s="17"/>
      <c r="EF1540" s="17"/>
    </row>
    <row r="1541" spans="2:136" ht="15">
      <c r="B1541" s="17"/>
      <c r="C1541" s="17"/>
      <c r="D1541" s="17"/>
      <c r="E1541" s="17"/>
      <c r="F1541" s="17"/>
      <c r="G1541" s="20"/>
      <c r="H1541" s="17"/>
      <c r="I1541" s="17"/>
      <c r="J1541" s="26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CK1541" s="17"/>
      <c r="CL1541" s="17"/>
      <c r="CM1541" s="17"/>
      <c r="CN1541" s="17"/>
      <c r="CO1541" s="17"/>
      <c r="CP1541" s="17"/>
      <c r="CQ1541" s="17"/>
      <c r="CR1541" s="17"/>
      <c r="CS1541" s="17"/>
      <c r="CT1541" s="17"/>
      <c r="CU1541" s="17"/>
      <c r="CV1541" s="17"/>
      <c r="CW1541" s="17"/>
      <c r="CX1541" s="17"/>
      <c r="CY1541" s="17"/>
      <c r="CZ1541" s="17"/>
      <c r="DA1541" s="17"/>
      <c r="DB1541" s="17"/>
      <c r="DC1541" s="17"/>
      <c r="DD1541" s="17"/>
      <c r="DE1541" s="17"/>
      <c r="DF1541" s="17"/>
      <c r="DG1541" s="17"/>
      <c r="DH1541" s="17"/>
      <c r="DI1541" s="17"/>
      <c r="DJ1541" s="17"/>
      <c r="DK1541" s="17"/>
      <c r="DL1541" s="17"/>
      <c r="DM1541" s="17"/>
      <c r="DN1541" s="17"/>
      <c r="DO1541" s="17"/>
      <c r="DP1541" s="17"/>
      <c r="DQ1541" s="17"/>
      <c r="DR1541" s="17"/>
      <c r="DS1541" s="17"/>
      <c r="DT1541" s="17"/>
      <c r="DU1541" s="17"/>
      <c r="DV1541" s="17"/>
      <c r="DW1541" s="17"/>
      <c r="DX1541" s="17"/>
      <c r="DY1541" s="17"/>
      <c r="DZ1541" s="17"/>
      <c r="EA1541" s="17"/>
      <c r="EB1541" s="17"/>
      <c r="EC1541" s="17"/>
      <c r="ED1541" s="17"/>
      <c r="EE1541" s="17"/>
      <c r="EF1541" s="17"/>
    </row>
    <row r="1542" spans="2:136" ht="15">
      <c r="B1542" s="17"/>
      <c r="C1542" s="17"/>
      <c r="D1542" s="17"/>
      <c r="E1542" s="17"/>
      <c r="F1542" s="17"/>
      <c r="G1542" s="20"/>
      <c r="H1542" s="17"/>
      <c r="I1542" s="17"/>
      <c r="J1542" s="26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CK1542" s="17"/>
      <c r="CL1542" s="17"/>
      <c r="CM1542" s="17"/>
      <c r="CN1542" s="17"/>
      <c r="CO1542" s="17"/>
      <c r="CP1542" s="17"/>
      <c r="CQ1542" s="17"/>
      <c r="CR1542" s="17"/>
      <c r="CS1542" s="17"/>
      <c r="CT1542" s="17"/>
      <c r="CU1542" s="17"/>
      <c r="CV1542" s="17"/>
      <c r="CW1542" s="17"/>
      <c r="CX1542" s="17"/>
      <c r="CY1542" s="17"/>
      <c r="CZ1542" s="17"/>
      <c r="DA1542" s="17"/>
      <c r="DB1542" s="17"/>
      <c r="DC1542" s="17"/>
      <c r="DD1542" s="17"/>
      <c r="DE1542" s="17"/>
      <c r="DF1542" s="17"/>
      <c r="DG1542" s="17"/>
      <c r="DH1542" s="17"/>
      <c r="DI1542" s="17"/>
      <c r="DJ1542" s="17"/>
      <c r="DK1542" s="17"/>
      <c r="DL1542" s="17"/>
      <c r="DM1542" s="17"/>
      <c r="DN1542" s="17"/>
      <c r="DO1542" s="17"/>
      <c r="DP1542" s="17"/>
      <c r="DQ1542" s="17"/>
      <c r="DR1542" s="17"/>
      <c r="DS1542" s="17"/>
      <c r="DT1542" s="17"/>
      <c r="DU1542" s="17"/>
      <c r="DV1542" s="17"/>
      <c r="DW1542" s="17"/>
      <c r="DX1542" s="17"/>
      <c r="DY1542" s="17"/>
      <c r="DZ1542" s="17"/>
      <c r="EA1542" s="17"/>
      <c r="EB1542" s="17"/>
      <c r="EC1542" s="17"/>
      <c r="ED1542" s="17"/>
      <c r="EE1542" s="17"/>
      <c r="EF1542" s="17"/>
    </row>
    <row r="1543" spans="2:136" ht="15">
      <c r="B1543" s="17"/>
      <c r="C1543" s="17"/>
      <c r="D1543" s="17"/>
      <c r="E1543" s="17"/>
      <c r="F1543" s="17"/>
      <c r="G1543" s="20"/>
      <c r="H1543" s="17"/>
      <c r="I1543" s="17"/>
      <c r="J1543" s="26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CK1543" s="17"/>
      <c r="CL1543" s="17"/>
      <c r="CM1543" s="17"/>
      <c r="CN1543" s="17"/>
      <c r="CO1543" s="17"/>
      <c r="CP1543" s="17"/>
      <c r="CQ1543" s="17"/>
      <c r="CR1543" s="17"/>
      <c r="CS1543" s="17"/>
      <c r="CT1543" s="17"/>
      <c r="CU1543" s="17"/>
      <c r="CV1543" s="17"/>
      <c r="CW1543" s="17"/>
      <c r="CX1543" s="17"/>
      <c r="CY1543" s="17"/>
      <c r="CZ1543" s="17"/>
      <c r="DA1543" s="17"/>
      <c r="DB1543" s="17"/>
      <c r="DC1543" s="17"/>
      <c r="DD1543" s="17"/>
      <c r="DE1543" s="17"/>
      <c r="DF1543" s="17"/>
      <c r="DG1543" s="17"/>
      <c r="DH1543" s="17"/>
      <c r="DI1543" s="17"/>
      <c r="DJ1543" s="17"/>
      <c r="DK1543" s="17"/>
      <c r="DL1543" s="17"/>
      <c r="DM1543" s="17"/>
      <c r="DN1543" s="17"/>
      <c r="DO1543" s="17"/>
      <c r="DP1543" s="17"/>
      <c r="DQ1543" s="17"/>
      <c r="DR1543" s="17"/>
      <c r="DS1543" s="17"/>
      <c r="DT1543" s="17"/>
      <c r="DU1543" s="17"/>
      <c r="DV1543" s="17"/>
      <c r="DW1543" s="17"/>
      <c r="DX1543" s="17"/>
      <c r="DY1543" s="17"/>
      <c r="DZ1543" s="17"/>
      <c r="EA1543" s="17"/>
      <c r="EB1543" s="17"/>
      <c r="EC1543" s="17"/>
      <c r="ED1543" s="17"/>
      <c r="EE1543" s="17"/>
      <c r="EF1543" s="17"/>
    </row>
    <row r="1544" spans="2:136" ht="15">
      <c r="B1544" s="17"/>
      <c r="C1544" s="17"/>
      <c r="D1544" s="17"/>
      <c r="E1544" s="17"/>
      <c r="F1544" s="17"/>
      <c r="G1544" s="20"/>
      <c r="H1544" s="17"/>
      <c r="I1544" s="17"/>
      <c r="J1544" s="26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CK1544" s="17"/>
      <c r="CL1544" s="17"/>
      <c r="CM1544" s="17"/>
      <c r="CN1544" s="17"/>
      <c r="CO1544" s="17"/>
      <c r="CP1544" s="17"/>
      <c r="CQ1544" s="17"/>
      <c r="CR1544" s="17"/>
      <c r="CS1544" s="17"/>
      <c r="CT1544" s="17"/>
      <c r="CU1544" s="17"/>
      <c r="CV1544" s="17"/>
      <c r="CW1544" s="17"/>
      <c r="CX1544" s="17"/>
      <c r="CY1544" s="17"/>
      <c r="CZ1544" s="17"/>
      <c r="DA1544" s="17"/>
      <c r="DB1544" s="17"/>
      <c r="DC1544" s="17"/>
      <c r="DD1544" s="17"/>
      <c r="DE1544" s="17"/>
      <c r="DF1544" s="17"/>
      <c r="DG1544" s="17"/>
      <c r="DH1544" s="17"/>
      <c r="DI1544" s="17"/>
      <c r="DJ1544" s="17"/>
      <c r="DK1544" s="17"/>
      <c r="DL1544" s="17"/>
      <c r="DM1544" s="17"/>
      <c r="DN1544" s="17"/>
      <c r="DO1544" s="17"/>
      <c r="DP1544" s="17"/>
      <c r="DQ1544" s="17"/>
      <c r="DR1544" s="17"/>
      <c r="DS1544" s="17"/>
      <c r="DT1544" s="17"/>
      <c r="DU1544" s="17"/>
      <c r="DV1544" s="17"/>
      <c r="DW1544" s="17"/>
      <c r="DX1544" s="17"/>
      <c r="DY1544" s="17"/>
      <c r="DZ1544" s="17"/>
      <c r="EA1544" s="17"/>
      <c r="EB1544" s="17"/>
      <c r="EC1544" s="17"/>
      <c r="ED1544" s="17"/>
      <c r="EE1544" s="17"/>
      <c r="EF1544" s="17"/>
    </row>
    <row r="1545" spans="2:136" ht="15">
      <c r="B1545" s="17"/>
      <c r="C1545" s="17"/>
      <c r="D1545" s="17"/>
      <c r="E1545" s="17"/>
      <c r="F1545" s="17"/>
      <c r="G1545" s="20"/>
      <c r="H1545" s="17"/>
      <c r="I1545" s="17"/>
      <c r="J1545" s="26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CK1545" s="17"/>
      <c r="CL1545" s="17"/>
      <c r="CM1545" s="17"/>
      <c r="CN1545" s="17"/>
      <c r="CO1545" s="17"/>
      <c r="CP1545" s="17"/>
      <c r="CQ1545" s="17"/>
      <c r="CR1545" s="17"/>
      <c r="CS1545" s="17"/>
      <c r="CT1545" s="17"/>
      <c r="CU1545" s="17"/>
      <c r="CV1545" s="17"/>
      <c r="CW1545" s="17"/>
      <c r="CX1545" s="17"/>
      <c r="CY1545" s="17"/>
      <c r="CZ1545" s="17"/>
      <c r="DA1545" s="17"/>
      <c r="DB1545" s="17"/>
      <c r="DC1545" s="17"/>
      <c r="DD1545" s="17"/>
      <c r="DE1545" s="17"/>
      <c r="DF1545" s="17"/>
      <c r="DG1545" s="17"/>
      <c r="DH1545" s="17"/>
      <c r="DI1545" s="17"/>
      <c r="DJ1545" s="17"/>
      <c r="DK1545" s="17"/>
      <c r="DL1545" s="17"/>
      <c r="DM1545" s="17"/>
      <c r="DN1545" s="17"/>
      <c r="DO1545" s="17"/>
      <c r="DP1545" s="17"/>
      <c r="DQ1545" s="17"/>
      <c r="DR1545" s="17"/>
      <c r="DS1545" s="17"/>
      <c r="DT1545" s="17"/>
      <c r="DU1545" s="17"/>
      <c r="DV1545" s="17"/>
      <c r="DW1545" s="17"/>
      <c r="DX1545" s="17"/>
      <c r="DY1545" s="17"/>
      <c r="DZ1545" s="17"/>
      <c r="EA1545" s="17"/>
      <c r="EB1545" s="17"/>
      <c r="EC1545" s="17"/>
      <c r="ED1545" s="17"/>
      <c r="EE1545" s="17"/>
      <c r="EF1545" s="17"/>
    </row>
    <row r="1546" spans="2:136" ht="15">
      <c r="B1546" s="17"/>
      <c r="C1546" s="17"/>
      <c r="D1546" s="17"/>
      <c r="E1546" s="17"/>
      <c r="F1546" s="17"/>
      <c r="G1546" s="20"/>
      <c r="H1546" s="17"/>
      <c r="I1546" s="17"/>
      <c r="J1546" s="26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CK1546" s="17"/>
      <c r="CL1546" s="17"/>
      <c r="CM1546" s="17"/>
      <c r="CN1546" s="17"/>
      <c r="CO1546" s="17"/>
      <c r="CP1546" s="17"/>
      <c r="CQ1546" s="17"/>
      <c r="CR1546" s="17"/>
      <c r="CS1546" s="17"/>
      <c r="CT1546" s="17"/>
      <c r="CU1546" s="17"/>
      <c r="CV1546" s="17"/>
      <c r="CW1546" s="17"/>
      <c r="CX1546" s="17"/>
      <c r="CY1546" s="17"/>
      <c r="CZ1546" s="17"/>
      <c r="DA1546" s="17"/>
      <c r="DB1546" s="17"/>
      <c r="DC1546" s="17"/>
      <c r="DD1546" s="17"/>
      <c r="DE1546" s="17"/>
      <c r="DF1546" s="17"/>
      <c r="DG1546" s="17"/>
      <c r="DH1546" s="17"/>
      <c r="DI1546" s="17"/>
      <c r="DJ1546" s="17"/>
      <c r="DK1546" s="17"/>
      <c r="DL1546" s="17"/>
      <c r="DM1546" s="17"/>
      <c r="DN1546" s="17"/>
      <c r="DO1546" s="17"/>
      <c r="DP1546" s="17"/>
      <c r="DQ1546" s="17"/>
      <c r="DR1546" s="17"/>
      <c r="DS1546" s="17"/>
      <c r="DT1546" s="17"/>
      <c r="DU1546" s="17"/>
      <c r="DV1546" s="17"/>
      <c r="DW1546" s="17"/>
      <c r="DX1546" s="17"/>
      <c r="DY1546" s="17"/>
      <c r="DZ1546" s="17"/>
      <c r="EA1546" s="17"/>
      <c r="EB1546" s="17"/>
      <c r="EC1546" s="17"/>
      <c r="ED1546" s="17"/>
      <c r="EE1546" s="17"/>
      <c r="EF1546" s="17"/>
    </row>
    <row r="1547" spans="2:136" ht="15">
      <c r="B1547" s="17"/>
      <c r="C1547" s="17"/>
      <c r="D1547" s="17"/>
      <c r="E1547" s="17"/>
      <c r="F1547" s="17"/>
      <c r="G1547" s="20"/>
      <c r="H1547" s="17"/>
      <c r="I1547" s="17"/>
      <c r="J1547" s="26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CK1547" s="17"/>
      <c r="CL1547" s="17"/>
      <c r="CM1547" s="17"/>
      <c r="CN1547" s="17"/>
      <c r="CO1547" s="17"/>
      <c r="CP1547" s="17"/>
      <c r="CQ1547" s="17"/>
      <c r="CR1547" s="17"/>
      <c r="CS1547" s="17"/>
      <c r="CT1547" s="17"/>
      <c r="CU1547" s="17"/>
      <c r="CV1547" s="17"/>
      <c r="CW1547" s="17"/>
      <c r="CX1547" s="17"/>
      <c r="CY1547" s="17"/>
      <c r="CZ1547" s="17"/>
      <c r="DA1547" s="17"/>
      <c r="DB1547" s="17"/>
      <c r="DC1547" s="17"/>
      <c r="DD1547" s="17"/>
      <c r="DE1547" s="17"/>
      <c r="DF1547" s="17"/>
      <c r="DG1547" s="17"/>
      <c r="DH1547" s="17"/>
      <c r="DI1547" s="17"/>
      <c r="DJ1547" s="17"/>
      <c r="DK1547" s="17"/>
      <c r="DL1547" s="17"/>
      <c r="DM1547" s="17"/>
      <c r="DN1547" s="17"/>
      <c r="DO1547" s="17"/>
      <c r="DP1547" s="17"/>
      <c r="DQ1547" s="17"/>
      <c r="DR1547" s="17"/>
      <c r="DS1547" s="17"/>
      <c r="DT1547" s="17"/>
      <c r="DU1547" s="17"/>
      <c r="DV1547" s="17"/>
      <c r="DW1547" s="17"/>
      <c r="DX1547" s="17"/>
      <c r="DY1547" s="17"/>
      <c r="DZ1547" s="17"/>
      <c r="EA1547" s="17"/>
      <c r="EB1547" s="17"/>
      <c r="EC1547" s="17"/>
      <c r="ED1547" s="17"/>
      <c r="EE1547" s="17"/>
      <c r="EF1547" s="17"/>
    </row>
    <row r="1548" spans="2:136" ht="15">
      <c r="B1548" s="17"/>
      <c r="C1548" s="17"/>
      <c r="D1548" s="17"/>
      <c r="E1548" s="17"/>
      <c r="F1548" s="17"/>
      <c r="G1548" s="20"/>
      <c r="H1548" s="17"/>
      <c r="I1548" s="17"/>
      <c r="J1548" s="26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CK1548" s="17"/>
      <c r="CL1548" s="17"/>
      <c r="CM1548" s="17"/>
      <c r="CN1548" s="17"/>
      <c r="CO1548" s="17"/>
      <c r="CP1548" s="17"/>
      <c r="CQ1548" s="17"/>
      <c r="CR1548" s="17"/>
      <c r="CS1548" s="17"/>
      <c r="CT1548" s="17"/>
      <c r="CU1548" s="17"/>
      <c r="CV1548" s="17"/>
      <c r="CW1548" s="17"/>
      <c r="CX1548" s="17"/>
      <c r="CY1548" s="17"/>
      <c r="CZ1548" s="17"/>
      <c r="DA1548" s="17"/>
      <c r="DB1548" s="17"/>
      <c r="DC1548" s="17"/>
      <c r="DD1548" s="17"/>
      <c r="DE1548" s="17"/>
      <c r="DF1548" s="17"/>
      <c r="DG1548" s="17"/>
      <c r="DH1548" s="17"/>
      <c r="DI1548" s="17"/>
      <c r="DJ1548" s="17"/>
      <c r="DK1548" s="17"/>
      <c r="DL1548" s="17"/>
      <c r="DM1548" s="17"/>
      <c r="DN1548" s="17"/>
      <c r="DO1548" s="17"/>
      <c r="DP1548" s="17"/>
      <c r="DQ1548" s="17"/>
      <c r="DR1548" s="17"/>
      <c r="DS1548" s="17"/>
      <c r="DT1548" s="17"/>
      <c r="DU1548" s="17"/>
      <c r="DV1548" s="17"/>
      <c r="DW1548" s="17"/>
      <c r="DX1548" s="17"/>
      <c r="DY1548" s="17"/>
      <c r="DZ1548" s="17"/>
      <c r="EA1548" s="17"/>
      <c r="EB1548" s="17"/>
      <c r="EC1548" s="17"/>
      <c r="ED1548" s="17"/>
      <c r="EE1548" s="17"/>
      <c r="EF1548" s="17"/>
    </row>
    <row r="1549" spans="2:136" ht="15">
      <c r="B1549" s="17"/>
      <c r="C1549" s="17"/>
      <c r="D1549" s="17"/>
      <c r="E1549" s="17"/>
      <c r="F1549" s="17"/>
      <c r="G1549" s="20"/>
      <c r="H1549" s="17"/>
      <c r="I1549" s="17"/>
      <c r="J1549" s="26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CK1549" s="17"/>
      <c r="CL1549" s="17"/>
      <c r="CM1549" s="17"/>
      <c r="CN1549" s="17"/>
      <c r="CO1549" s="17"/>
      <c r="CP1549" s="17"/>
      <c r="CQ1549" s="17"/>
      <c r="CR1549" s="17"/>
      <c r="CS1549" s="17"/>
      <c r="CT1549" s="17"/>
      <c r="CU1549" s="17"/>
      <c r="CV1549" s="17"/>
      <c r="CW1549" s="17"/>
      <c r="CX1549" s="17"/>
      <c r="CY1549" s="17"/>
      <c r="CZ1549" s="17"/>
      <c r="DA1549" s="17"/>
      <c r="DB1549" s="17"/>
      <c r="DC1549" s="17"/>
      <c r="DD1549" s="17"/>
      <c r="DE1549" s="17"/>
      <c r="DF1549" s="17"/>
      <c r="DG1549" s="17"/>
      <c r="DH1549" s="17"/>
      <c r="DI1549" s="17"/>
      <c r="DJ1549" s="17"/>
      <c r="DK1549" s="17"/>
      <c r="DL1549" s="17"/>
      <c r="DM1549" s="17"/>
      <c r="DN1549" s="17"/>
      <c r="DO1549" s="17"/>
      <c r="DP1549" s="17"/>
      <c r="DQ1549" s="17"/>
      <c r="DR1549" s="17"/>
      <c r="DS1549" s="17"/>
      <c r="DT1549" s="17"/>
      <c r="DU1549" s="17"/>
      <c r="DV1549" s="17"/>
      <c r="DW1549" s="17"/>
      <c r="DX1549" s="17"/>
      <c r="DY1549" s="17"/>
      <c r="DZ1549" s="17"/>
      <c r="EA1549" s="17"/>
      <c r="EB1549" s="17"/>
      <c r="EC1549" s="17"/>
      <c r="ED1549" s="17"/>
      <c r="EE1549" s="17"/>
      <c r="EF1549" s="17"/>
    </row>
    <row r="1550" spans="2:136" ht="15">
      <c r="B1550" s="17"/>
      <c r="C1550" s="17"/>
      <c r="D1550" s="17"/>
      <c r="E1550" s="17"/>
      <c r="F1550" s="17"/>
      <c r="G1550" s="20"/>
      <c r="H1550" s="17"/>
      <c r="I1550" s="17"/>
      <c r="J1550" s="26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CK1550" s="17"/>
      <c r="CL1550" s="17"/>
      <c r="CM1550" s="17"/>
      <c r="CN1550" s="17"/>
      <c r="CO1550" s="17"/>
      <c r="CP1550" s="17"/>
      <c r="CQ1550" s="17"/>
      <c r="CR1550" s="17"/>
      <c r="CS1550" s="17"/>
      <c r="CT1550" s="17"/>
      <c r="CU1550" s="17"/>
      <c r="CV1550" s="17"/>
      <c r="CW1550" s="17"/>
      <c r="CX1550" s="17"/>
      <c r="CY1550" s="17"/>
      <c r="CZ1550" s="17"/>
      <c r="DA1550" s="17"/>
      <c r="DB1550" s="17"/>
      <c r="DC1550" s="17"/>
      <c r="DD1550" s="17"/>
      <c r="DE1550" s="17"/>
      <c r="DF1550" s="17"/>
      <c r="DG1550" s="17"/>
      <c r="DH1550" s="17"/>
      <c r="DI1550" s="17"/>
      <c r="DJ1550" s="17"/>
      <c r="DK1550" s="17"/>
      <c r="DL1550" s="17"/>
      <c r="DM1550" s="17"/>
      <c r="DN1550" s="17"/>
      <c r="DO1550" s="17"/>
      <c r="DP1550" s="17"/>
      <c r="DQ1550" s="17"/>
      <c r="DR1550" s="17"/>
      <c r="DS1550" s="17"/>
      <c r="DT1550" s="17"/>
      <c r="DU1550" s="17"/>
      <c r="DV1550" s="17"/>
      <c r="DW1550" s="17"/>
      <c r="DX1550" s="17"/>
      <c r="DY1550" s="17"/>
      <c r="DZ1550" s="17"/>
      <c r="EA1550" s="17"/>
      <c r="EB1550" s="17"/>
      <c r="EC1550" s="17"/>
      <c r="ED1550" s="17"/>
      <c r="EE1550" s="17"/>
      <c r="EF1550" s="17"/>
    </row>
    <row r="1551" spans="2:136" ht="15">
      <c r="B1551" s="17"/>
      <c r="C1551" s="17"/>
      <c r="D1551" s="17"/>
      <c r="E1551" s="17"/>
      <c r="F1551" s="17"/>
      <c r="G1551" s="20"/>
      <c r="H1551" s="17"/>
      <c r="I1551" s="17"/>
      <c r="J1551" s="26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CK1551" s="17"/>
      <c r="CL1551" s="17"/>
      <c r="CM1551" s="17"/>
      <c r="CN1551" s="17"/>
      <c r="CO1551" s="17"/>
      <c r="CP1551" s="17"/>
      <c r="CQ1551" s="17"/>
      <c r="CR1551" s="17"/>
      <c r="CS1551" s="17"/>
      <c r="CT1551" s="17"/>
      <c r="CU1551" s="17"/>
      <c r="CV1551" s="17"/>
      <c r="CW1551" s="17"/>
      <c r="CX1551" s="17"/>
      <c r="CY1551" s="17"/>
      <c r="CZ1551" s="17"/>
      <c r="DA1551" s="17"/>
      <c r="DB1551" s="17"/>
      <c r="DC1551" s="17"/>
      <c r="DD1551" s="17"/>
      <c r="DE1551" s="17"/>
      <c r="DF1551" s="17"/>
      <c r="DG1551" s="17"/>
      <c r="DH1551" s="17"/>
      <c r="DI1551" s="17"/>
      <c r="DJ1551" s="17"/>
      <c r="DK1551" s="17"/>
      <c r="DL1551" s="17"/>
      <c r="DM1551" s="17"/>
      <c r="DN1551" s="17"/>
      <c r="DO1551" s="17"/>
      <c r="DP1551" s="17"/>
      <c r="DQ1551" s="17"/>
      <c r="DR1551" s="17"/>
      <c r="DS1551" s="17"/>
      <c r="DT1551" s="17"/>
      <c r="DU1551" s="17"/>
      <c r="DV1551" s="17"/>
      <c r="DW1551" s="17"/>
      <c r="DX1551" s="17"/>
      <c r="DY1551" s="17"/>
      <c r="DZ1551" s="17"/>
      <c r="EA1551" s="17"/>
      <c r="EB1551" s="17"/>
      <c r="EC1551" s="17"/>
      <c r="ED1551" s="17"/>
      <c r="EE1551" s="17"/>
      <c r="EF1551" s="17"/>
    </row>
    <row r="1552" spans="2:136" ht="15">
      <c r="B1552" s="17"/>
      <c r="C1552" s="17"/>
      <c r="D1552" s="17"/>
      <c r="E1552" s="17"/>
      <c r="F1552" s="17"/>
      <c r="G1552" s="20"/>
      <c r="H1552" s="17"/>
      <c r="I1552" s="17"/>
      <c r="J1552" s="26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CK1552" s="17"/>
      <c r="CL1552" s="17"/>
      <c r="CM1552" s="17"/>
      <c r="CN1552" s="17"/>
      <c r="CO1552" s="17"/>
      <c r="CP1552" s="17"/>
      <c r="CQ1552" s="17"/>
      <c r="CR1552" s="17"/>
      <c r="CS1552" s="17"/>
      <c r="CT1552" s="17"/>
      <c r="CU1552" s="17"/>
      <c r="CV1552" s="17"/>
      <c r="CW1552" s="17"/>
      <c r="CX1552" s="17"/>
      <c r="CY1552" s="17"/>
      <c r="CZ1552" s="17"/>
      <c r="DA1552" s="17"/>
      <c r="DB1552" s="17"/>
      <c r="DC1552" s="17"/>
      <c r="DD1552" s="17"/>
      <c r="DE1552" s="17"/>
      <c r="DF1552" s="17"/>
      <c r="DG1552" s="17"/>
      <c r="DH1552" s="17"/>
      <c r="DI1552" s="17"/>
      <c r="DJ1552" s="17"/>
      <c r="DK1552" s="17"/>
      <c r="DL1552" s="17"/>
      <c r="DM1552" s="17"/>
      <c r="DN1552" s="17"/>
      <c r="DO1552" s="17"/>
      <c r="DP1552" s="17"/>
      <c r="DQ1552" s="17"/>
      <c r="DR1552" s="17"/>
      <c r="DS1552" s="17"/>
      <c r="DT1552" s="17"/>
      <c r="DU1552" s="17"/>
      <c r="DV1552" s="17"/>
      <c r="DW1552" s="17"/>
      <c r="DX1552" s="17"/>
      <c r="DY1552" s="17"/>
      <c r="DZ1552" s="17"/>
      <c r="EA1552" s="17"/>
      <c r="EB1552" s="17"/>
      <c r="EC1552" s="17"/>
      <c r="ED1552" s="17"/>
      <c r="EE1552" s="17"/>
      <c r="EF1552" s="17"/>
    </row>
    <row r="1553" spans="2:136" ht="15">
      <c r="B1553" s="17"/>
      <c r="C1553" s="17"/>
      <c r="D1553" s="17"/>
      <c r="E1553" s="17"/>
      <c r="F1553" s="17"/>
      <c r="G1553" s="20"/>
      <c r="H1553" s="17"/>
      <c r="I1553" s="17"/>
      <c r="J1553" s="26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CK1553" s="17"/>
      <c r="CL1553" s="17"/>
      <c r="CM1553" s="17"/>
      <c r="CN1553" s="17"/>
      <c r="CO1553" s="17"/>
      <c r="CP1553" s="17"/>
      <c r="CQ1553" s="17"/>
      <c r="CR1553" s="17"/>
      <c r="CS1553" s="17"/>
      <c r="CT1553" s="17"/>
      <c r="CU1553" s="17"/>
      <c r="CV1553" s="17"/>
      <c r="CW1553" s="17"/>
      <c r="CX1553" s="17"/>
      <c r="CY1553" s="17"/>
      <c r="CZ1553" s="17"/>
      <c r="DA1553" s="17"/>
      <c r="DB1553" s="17"/>
      <c r="DC1553" s="17"/>
      <c r="DD1553" s="17"/>
      <c r="DE1553" s="17"/>
      <c r="DF1553" s="17"/>
      <c r="DG1553" s="17"/>
      <c r="DH1553" s="17"/>
      <c r="DI1553" s="17"/>
      <c r="DJ1553" s="17"/>
      <c r="DK1553" s="17"/>
      <c r="DL1553" s="17"/>
      <c r="DM1553" s="17"/>
      <c r="DN1553" s="17"/>
      <c r="DO1553" s="17"/>
      <c r="DP1553" s="17"/>
      <c r="DQ1553" s="17"/>
      <c r="DR1553" s="17"/>
      <c r="DS1553" s="17"/>
      <c r="DT1553" s="17"/>
      <c r="DU1553" s="17"/>
      <c r="DV1553" s="17"/>
      <c r="DW1553" s="17"/>
      <c r="DX1553" s="17"/>
      <c r="DY1553" s="17"/>
      <c r="DZ1553" s="17"/>
      <c r="EA1553" s="17"/>
      <c r="EB1553" s="17"/>
      <c r="EC1553" s="17"/>
      <c r="ED1553" s="17"/>
      <c r="EE1553" s="17"/>
      <c r="EF1553" s="17"/>
    </row>
    <row r="1554" spans="2:136" ht="15">
      <c r="B1554" s="17"/>
      <c r="C1554" s="17"/>
      <c r="D1554" s="17"/>
      <c r="E1554" s="17"/>
      <c r="F1554" s="17"/>
      <c r="G1554" s="20"/>
      <c r="H1554" s="17"/>
      <c r="I1554" s="17"/>
      <c r="J1554" s="26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7"/>
      <c r="CO1554" s="17"/>
      <c r="CP1554" s="17"/>
      <c r="CQ1554" s="17"/>
      <c r="CR1554" s="17"/>
      <c r="CS1554" s="17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7"/>
      <c r="DG1554" s="17"/>
      <c r="DH1554" s="17"/>
      <c r="DI1554" s="17"/>
      <c r="DJ1554" s="17"/>
      <c r="DK1554" s="17"/>
      <c r="DL1554" s="17"/>
      <c r="DM1554" s="17"/>
      <c r="DN1554" s="17"/>
      <c r="DO1554" s="17"/>
      <c r="DP1554" s="17"/>
      <c r="DQ1554" s="17"/>
      <c r="DR1554" s="17"/>
      <c r="DS1554" s="17"/>
      <c r="DT1554" s="17"/>
      <c r="DU1554" s="17"/>
      <c r="DV1554" s="17"/>
      <c r="DW1554" s="17"/>
      <c r="DX1554" s="17"/>
      <c r="DY1554" s="17"/>
      <c r="DZ1554" s="17"/>
      <c r="EA1554" s="17"/>
      <c r="EB1554" s="17"/>
      <c r="EC1554" s="17"/>
      <c r="ED1554" s="17"/>
      <c r="EE1554" s="17"/>
      <c r="EF1554" s="17"/>
    </row>
    <row r="1555" spans="2:136" ht="15">
      <c r="B1555" s="17"/>
      <c r="C1555" s="17"/>
      <c r="D1555" s="17"/>
      <c r="E1555" s="17"/>
      <c r="F1555" s="17"/>
      <c r="G1555" s="20"/>
      <c r="H1555" s="17"/>
      <c r="I1555" s="17"/>
      <c r="J1555" s="26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CK1555" s="17"/>
      <c r="CL1555" s="17"/>
      <c r="CM1555" s="17"/>
      <c r="CN1555" s="17"/>
      <c r="CO1555" s="17"/>
      <c r="CP1555" s="17"/>
      <c r="CQ1555" s="17"/>
      <c r="CR1555" s="17"/>
      <c r="CS1555" s="17"/>
      <c r="CT1555" s="17"/>
      <c r="CU1555" s="17"/>
      <c r="CV1555" s="17"/>
      <c r="CW1555" s="17"/>
      <c r="CX1555" s="17"/>
      <c r="CY1555" s="17"/>
      <c r="CZ1555" s="17"/>
      <c r="DA1555" s="17"/>
      <c r="DB1555" s="17"/>
      <c r="DC1555" s="17"/>
      <c r="DD1555" s="17"/>
      <c r="DE1555" s="17"/>
      <c r="DF1555" s="17"/>
      <c r="DG1555" s="17"/>
      <c r="DH1555" s="17"/>
      <c r="DI1555" s="17"/>
      <c r="DJ1555" s="17"/>
      <c r="DK1555" s="17"/>
      <c r="DL1555" s="17"/>
      <c r="DM1555" s="17"/>
      <c r="DN1555" s="17"/>
      <c r="DO1555" s="17"/>
      <c r="DP1555" s="17"/>
      <c r="DQ1555" s="17"/>
      <c r="DR1555" s="17"/>
      <c r="DS1555" s="17"/>
      <c r="DT1555" s="17"/>
      <c r="DU1555" s="17"/>
      <c r="DV1555" s="17"/>
      <c r="DW1555" s="17"/>
      <c r="DX1555" s="17"/>
      <c r="DY1555" s="17"/>
      <c r="DZ1555" s="17"/>
      <c r="EA1555" s="17"/>
      <c r="EB1555" s="17"/>
      <c r="EC1555" s="17"/>
      <c r="ED1555" s="17"/>
      <c r="EE1555" s="17"/>
      <c r="EF1555" s="17"/>
    </row>
    <row r="1556" spans="2:136" ht="15">
      <c r="B1556" s="17"/>
      <c r="C1556" s="17"/>
      <c r="D1556" s="17"/>
      <c r="E1556" s="17"/>
      <c r="F1556" s="17"/>
      <c r="G1556" s="20"/>
      <c r="H1556" s="17"/>
      <c r="I1556" s="17"/>
      <c r="J1556" s="26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CK1556" s="17"/>
      <c r="CL1556" s="17"/>
      <c r="CM1556" s="17"/>
      <c r="CN1556" s="17"/>
      <c r="CO1556" s="17"/>
      <c r="CP1556" s="17"/>
      <c r="CQ1556" s="17"/>
      <c r="CR1556" s="17"/>
      <c r="CS1556" s="17"/>
      <c r="CT1556" s="17"/>
      <c r="CU1556" s="17"/>
      <c r="CV1556" s="17"/>
      <c r="CW1556" s="17"/>
      <c r="CX1556" s="17"/>
      <c r="CY1556" s="17"/>
      <c r="CZ1556" s="17"/>
      <c r="DA1556" s="17"/>
      <c r="DB1556" s="17"/>
      <c r="DC1556" s="17"/>
      <c r="DD1556" s="17"/>
      <c r="DE1556" s="17"/>
      <c r="DF1556" s="17"/>
      <c r="DG1556" s="17"/>
      <c r="DH1556" s="17"/>
      <c r="DI1556" s="17"/>
      <c r="DJ1556" s="17"/>
      <c r="DK1556" s="17"/>
      <c r="DL1556" s="17"/>
      <c r="DM1556" s="17"/>
      <c r="DN1556" s="17"/>
      <c r="DO1556" s="17"/>
      <c r="DP1556" s="17"/>
      <c r="DQ1556" s="17"/>
      <c r="DR1556" s="17"/>
      <c r="DS1556" s="17"/>
      <c r="DT1556" s="17"/>
      <c r="DU1556" s="17"/>
      <c r="DV1556" s="17"/>
      <c r="DW1556" s="17"/>
      <c r="DX1556" s="17"/>
      <c r="DY1556" s="17"/>
      <c r="DZ1556" s="17"/>
      <c r="EA1556" s="17"/>
      <c r="EB1556" s="17"/>
      <c r="EC1556" s="17"/>
      <c r="ED1556" s="17"/>
      <c r="EE1556" s="17"/>
      <c r="EF1556" s="17"/>
    </row>
    <row r="1557" spans="2:136" ht="15">
      <c r="B1557" s="17"/>
      <c r="C1557" s="17"/>
      <c r="D1557" s="17"/>
      <c r="E1557" s="17"/>
      <c r="F1557" s="17"/>
      <c r="G1557" s="20"/>
      <c r="H1557" s="17"/>
      <c r="I1557" s="17"/>
      <c r="J1557" s="26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CK1557" s="17"/>
      <c r="CL1557" s="17"/>
      <c r="CM1557" s="17"/>
      <c r="CN1557" s="17"/>
      <c r="CO1557" s="17"/>
      <c r="CP1557" s="17"/>
      <c r="CQ1557" s="17"/>
      <c r="CR1557" s="17"/>
      <c r="CS1557" s="17"/>
      <c r="CT1557" s="17"/>
      <c r="CU1557" s="17"/>
      <c r="CV1557" s="17"/>
      <c r="CW1557" s="17"/>
      <c r="CX1557" s="17"/>
      <c r="CY1557" s="17"/>
      <c r="CZ1557" s="17"/>
      <c r="DA1557" s="17"/>
      <c r="DB1557" s="17"/>
      <c r="DC1557" s="17"/>
      <c r="DD1557" s="17"/>
      <c r="DE1557" s="17"/>
      <c r="DF1557" s="17"/>
      <c r="DG1557" s="17"/>
      <c r="DH1557" s="17"/>
      <c r="DI1557" s="17"/>
      <c r="DJ1557" s="17"/>
      <c r="DK1557" s="17"/>
      <c r="DL1557" s="17"/>
      <c r="DM1557" s="17"/>
      <c r="DN1557" s="17"/>
      <c r="DO1557" s="17"/>
      <c r="DP1557" s="17"/>
      <c r="DQ1557" s="17"/>
      <c r="DR1557" s="17"/>
      <c r="DS1557" s="17"/>
      <c r="DT1557" s="17"/>
      <c r="DU1557" s="17"/>
      <c r="DV1557" s="17"/>
      <c r="DW1557" s="17"/>
      <c r="DX1557" s="17"/>
      <c r="DY1557" s="17"/>
      <c r="DZ1557" s="17"/>
      <c r="EA1557" s="17"/>
      <c r="EB1557" s="17"/>
      <c r="EC1557" s="17"/>
      <c r="ED1557" s="17"/>
      <c r="EE1557" s="17"/>
      <c r="EF1557" s="17"/>
    </row>
    <row r="1558" spans="2:136" ht="15">
      <c r="B1558" s="17"/>
      <c r="C1558" s="17"/>
      <c r="D1558" s="17"/>
      <c r="E1558" s="17"/>
      <c r="F1558" s="17"/>
      <c r="G1558" s="20"/>
      <c r="H1558" s="17"/>
      <c r="I1558" s="17"/>
      <c r="J1558" s="26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CK1558" s="17"/>
      <c r="CL1558" s="17"/>
      <c r="CM1558" s="17"/>
      <c r="CN1558" s="17"/>
      <c r="CO1558" s="17"/>
      <c r="CP1558" s="17"/>
      <c r="CQ1558" s="17"/>
      <c r="CR1558" s="17"/>
      <c r="CS1558" s="17"/>
      <c r="CT1558" s="17"/>
      <c r="CU1558" s="17"/>
      <c r="CV1558" s="17"/>
      <c r="CW1558" s="17"/>
      <c r="CX1558" s="17"/>
      <c r="CY1558" s="17"/>
      <c r="CZ1558" s="17"/>
      <c r="DA1558" s="17"/>
      <c r="DB1558" s="17"/>
      <c r="DC1558" s="17"/>
      <c r="DD1558" s="17"/>
      <c r="DE1558" s="17"/>
      <c r="DF1558" s="17"/>
      <c r="DG1558" s="17"/>
      <c r="DH1558" s="17"/>
      <c r="DI1558" s="17"/>
      <c r="DJ1558" s="17"/>
      <c r="DK1558" s="17"/>
      <c r="DL1558" s="17"/>
      <c r="DM1558" s="17"/>
      <c r="DN1558" s="17"/>
      <c r="DO1558" s="17"/>
      <c r="DP1558" s="17"/>
      <c r="DQ1558" s="17"/>
      <c r="DR1558" s="17"/>
      <c r="DS1558" s="17"/>
      <c r="DT1558" s="17"/>
      <c r="DU1558" s="17"/>
      <c r="DV1558" s="17"/>
      <c r="DW1558" s="17"/>
      <c r="DX1558" s="17"/>
      <c r="DY1558" s="17"/>
      <c r="DZ1558" s="17"/>
      <c r="EA1558" s="17"/>
      <c r="EB1558" s="17"/>
      <c r="EC1558" s="17"/>
      <c r="ED1558" s="17"/>
      <c r="EE1558" s="17"/>
      <c r="EF1558" s="17"/>
    </row>
    <row r="1559" spans="2:136" ht="15">
      <c r="B1559" s="17"/>
      <c r="C1559" s="17"/>
      <c r="D1559" s="17"/>
      <c r="E1559" s="17"/>
      <c r="F1559" s="17"/>
      <c r="G1559" s="20"/>
      <c r="H1559" s="17"/>
      <c r="I1559" s="17"/>
      <c r="J1559" s="26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CK1559" s="17"/>
      <c r="CL1559" s="17"/>
      <c r="CM1559" s="17"/>
      <c r="CN1559" s="17"/>
      <c r="CO1559" s="17"/>
      <c r="CP1559" s="17"/>
      <c r="CQ1559" s="17"/>
      <c r="CR1559" s="17"/>
      <c r="CS1559" s="17"/>
      <c r="CT1559" s="17"/>
      <c r="CU1559" s="17"/>
      <c r="CV1559" s="17"/>
      <c r="CW1559" s="17"/>
      <c r="CX1559" s="17"/>
      <c r="CY1559" s="17"/>
      <c r="CZ1559" s="17"/>
      <c r="DA1559" s="17"/>
      <c r="DB1559" s="17"/>
      <c r="DC1559" s="17"/>
      <c r="DD1559" s="17"/>
      <c r="DE1559" s="17"/>
      <c r="DF1559" s="17"/>
      <c r="DG1559" s="17"/>
      <c r="DH1559" s="17"/>
      <c r="DI1559" s="17"/>
      <c r="DJ1559" s="17"/>
      <c r="DK1559" s="17"/>
      <c r="DL1559" s="17"/>
      <c r="DM1559" s="17"/>
      <c r="DN1559" s="17"/>
      <c r="DO1559" s="17"/>
      <c r="DP1559" s="17"/>
      <c r="DQ1559" s="17"/>
      <c r="DR1559" s="17"/>
      <c r="DS1559" s="17"/>
      <c r="DT1559" s="17"/>
      <c r="DU1559" s="17"/>
      <c r="DV1559" s="17"/>
      <c r="DW1559" s="17"/>
      <c r="DX1559" s="17"/>
      <c r="DY1559" s="17"/>
      <c r="DZ1559" s="17"/>
      <c r="EA1559" s="17"/>
      <c r="EB1559" s="17"/>
      <c r="EC1559" s="17"/>
      <c r="ED1559" s="17"/>
      <c r="EE1559" s="17"/>
      <c r="EF1559" s="17"/>
    </row>
    <row r="1560" spans="2:136" ht="15">
      <c r="B1560" s="17"/>
      <c r="C1560" s="17"/>
      <c r="D1560" s="17"/>
      <c r="E1560" s="17"/>
      <c r="F1560" s="17"/>
      <c r="G1560" s="20"/>
      <c r="H1560" s="17"/>
      <c r="I1560" s="17"/>
      <c r="J1560" s="26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CK1560" s="17"/>
      <c r="CL1560" s="17"/>
      <c r="CM1560" s="17"/>
      <c r="CN1560" s="17"/>
      <c r="CO1560" s="17"/>
      <c r="CP1560" s="17"/>
      <c r="CQ1560" s="17"/>
      <c r="CR1560" s="17"/>
      <c r="CS1560" s="17"/>
      <c r="CT1560" s="17"/>
      <c r="CU1560" s="17"/>
      <c r="CV1560" s="17"/>
      <c r="CW1560" s="17"/>
      <c r="CX1560" s="17"/>
      <c r="CY1560" s="17"/>
      <c r="CZ1560" s="17"/>
      <c r="DA1560" s="17"/>
      <c r="DB1560" s="17"/>
      <c r="DC1560" s="17"/>
      <c r="DD1560" s="17"/>
      <c r="DE1560" s="17"/>
      <c r="DF1560" s="17"/>
      <c r="DG1560" s="17"/>
      <c r="DH1560" s="17"/>
      <c r="DI1560" s="17"/>
      <c r="DJ1560" s="17"/>
      <c r="DK1560" s="17"/>
      <c r="DL1560" s="17"/>
      <c r="DM1560" s="17"/>
      <c r="DN1560" s="17"/>
      <c r="DO1560" s="17"/>
      <c r="DP1560" s="17"/>
      <c r="DQ1560" s="17"/>
      <c r="DR1560" s="17"/>
      <c r="DS1560" s="17"/>
      <c r="DT1560" s="17"/>
      <c r="DU1560" s="17"/>
      <c r="DV1560" s="17"/>
      <c r="DW1560" s="17"/>
      <c r="DX1560" s="17"/>
      <c r="DY1560" s="17"/>
      <c r="DZ1560" s="17"/>
      <c r="EA1560" s="17"/>
      <c r="EB1560" s="17"/>
      <c r="EC1560" s="17"/>
      <c r="ED1560" s="17"/>
      <c r="EE1560" s="17"/>
      <c r="EF1560" s="17"/>
    </row>
    <row r="1561" spans="2:136" ht="15">
      <c r="B1561" s="17"/>
      <c r="C1561" s="17"/>
      <c r="D1561" s="17"/>
      <c r="E1561" s="17"/>
      <c r="F1561" s="17"/>
      <c r="G1561" s="20"/>
      <c r="H1561" s="17"/>
      <c r="I1561" s="17"/>
      <c r="J1561" s="26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17"/>
      <c r="DJ1561" s="17"/>
      <c r="DK1561" s="17"/>
      <c r="DL1561" s="17"/>
      <c r="DM1561" s="17"/>
      <c r="DN1561" s="17"/>
      <c r="DO1561" s="17"/>
      <c r="DP1561" s="17"/>
      <c r="DQ1561" s="17"/>
      <c r="DR1561" s="17"/>
      <c r="DS1561" s="17"/>
      <c r="DT1561" s="17"/>
      <c r="DU1561" s="17"/>
      <c r="DV1561" s="17"/>
      <c r="DW1561" s="17"/>
      <c r="DX1561" s="17"/>
      <c r="DY1561" s="17"/>
      <c r="DZ1561" s="17"/>
      <c r="EA1561" s="17"/>
      <c r="EB1561" s="17"/>
      <c r="EC1561" s="17"/>
      <c r="ED1561" s="17"/>
      <c r="EE1561" s="17"/>
      <c r="EF1561" s="17"/>
    </row>
    <row r="1562" spans="2:136" ht="15">
      <c r="B1562" s="17"/>
      <c r="C1562" s="17"/>
      <c r="D1562" s="17"/>
      <c r="E1562" s="17"/>
      <c r="F1562" s="17"/>
      <c r="G1562" s="20"/>
      <c r="H1562" s="17"/>
      <c r="I1562" s="17"/>
      <c r="J1562" s="26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CK1562" s="17"/>
      <c r="CL1562" s="17"/>
      <c r="CM1562" s="17"/>
      <c r="CN1562" s="17"/>
      <c r="CO1562" s="17"/>
      <c r="CP1562" s="17"/>
      <c r="CQ1562" s="17"/>
      <c r="CR1562" s="17"/>
      <c r="CS1562" s="17"/>
      <c r="CT1562" s="17"/>
      <c r="CU1562" s="17"/>
      <c r="CV1562" s="17"/>
      <c r="CW1562" s="17"/>
      <c r="CX1562" s="17"/>
      <c r="CY1562" s="17"/>
      <c r="CZ1562" s="17"/>
      <c r="DA1562" s="17"/>
      <c r="DB1562" s="17"/>
      <c r="DC1562" s="17"/>
      <c r="DD1562" s="17"/>
      <c r="DE1562" s="17"/>
      <c r="DF1562" s="17"/>
      <c r="DG1562" s="17"/>
      <c r="DH1562" s="17"/>
      <c r="DI1562" s="17"/>
      <c r="DJ1562" s="17"/>
      <c r="DK1562" s="17"/>
      <c r="DL1562" s="17"/>
      <c r="DM1562" s="17"/>
      <c r="DN1562" s="17"/>
      <c r="DO1562" s="17"/>
      <c r="DP1562" s="17"/>
      <c r="DQ1562" s="17"/>
      <c r="DR1562" s="17"/>
      <c r="DS1562" s="17"/>
      <c r="DT1562" s="17"/>
      <c r="DU1562" s="17"/>
      <c r="DV1562" s="17"/>
      <c r="DW1562" s="17"/>
      <c r="DX1562" s="17"/>
      <c r="DY1562" s="17"/>
      <c r="DZ1562" s="17"/>
      <c r="EA1562" s="17"/>
      <c r="EB1562" s="17"/>
      <c r="EC1562" s="17"/>
      <c r="ED1562" s="17"/>
      <c r="EE1562" s="17"/>
      <c r="EF1562" s="17"/>
    </row>
    <row r="1563" spans="2:136" ht="15">
      <c r="B1563" s="17"/>
      <c r="C1563" s="17"/>
      <c r="D1563" s="17"/>
      <c r="E1563" s="17"/>
      <c r="F1563" s="17"/>
      <c r="G1563" s="20"/>
      <c r="H1563" s="17"/>
      <c r="I1563" s="17"/>
      <c r="J1563" s="26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CK1563" s="17"/>
      <c r="CL1563" s="17"/>
      <c r="CM1563" s="17"/>
      <c r="CN1563" s="17"/>
      <c r="CO1563" s="17"/>
      <c r="CP1563" s="17"/>
      <c r="CQ1563" s="17"/>
      <c r="CR1563" s="17"/>
      <c r="CS1563" s="17"/>
      <c r="CT1563" s="17"/>
      <c r="CU1563" s="17"/>
      <c r="CV1563" s="17"/>
      <c r="CW1563" s="17"/>
      <c r="CX1563" s="17"/>
      <c r="CY1563" s="17"/>
      <c r="CZ1563" s="17"/>
      <c r="DA1563" s="17"/>
      <c r="DB1563" s="17"/>
      <c r="DC1563" s="17"/>
      <c r="DD1563" s="17"/>
      <c r="DE1563" s="17"/>
      <c r="DF1563" s="17"/>
      <c r="DG1563" s="17"/>
      <c r="DH1563" s="17"/>
      <c r="DI1563" s="17"/>
      <c r="DJ1563" s="17"/>
      <c r="DK1563" s="17"/>
      <c r="DL1563" s="17"/>
      <c r="DM1563" s="17"/>
      <c r="DN1563" s="17"/>
      <c r="DO1563" s="17"/>
      <c r="DP1563" s="17"/>
      <c r="DQ1563" s="17"/>
      <c r="DR1563" s="17"/>
      <c r="DS1563" s="17"/>
      <c r="DT1563" s="17"/>
      <c r="DU1563" s="17"/>
      <c r="DV1563" s="17"/>
      <c r="DW1563" s="17"/>
      <c r="DX1563" s="17"/>
      <c r="DY1563" s="17"/>
      <c r="DZ1563" s="17"/>
      <c r="EA1563" s="17"/>
      <c r="EB1563" s="17"/>
      <c r="EC1563" s="17"/>
      <c r="ED1563" s="17"/>
      <c r="EE1563" s="17"/>
      <c r="EF1563" s="17"/>
    </row>
    <row r="1564" spans="2:136" ht="15">
      <c r="B1564" s="17"/>
      <c r="C1564" s="17"/>
      <c r="D1564" s="17"/>
      <c r="E1564" s="17"/>
      <c r="F1564" s="17"/>
      <c r="G1564" s="20"/>
      <c r="H1564" s="17"/>
      <c r="I1564" s="17"/>
      <c r="J1564" s="26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CK1564" s="17"/>
      <c r="CL1564" s="17"/>
      <c r="CM1564" s="17"/>
      <c r="CN1564" s="17"/>
      <c r="CO1564" s="17"/>
      <c r="CP1564" s="17"/>
      <c r="CQ1564" s="17"/>
      <c r="CR1564" s="17"/>
      <c r="CS1564" s="17"/>
      <c r="CT1564" s="17"/>
      <c r="CU1564" s="17"/>
      <c r="CV1564" s="17"/>
      <c r="CW1564" s="17"/>
      <c r="CX1564" s="17"/>
      <c r="CY1564" s="17"/>
      <c r="CZ1564" s="17"/>
      <c r="DA1564" s="17"/>
      <c r="DB1564" s="17"/>
      <c r="DC1564" s="17"/>
      <c r="DD1564" s="17"/>
      <c r="DE1564" s="17"/>
      <c r="DF1564" s="17"/>
      <c r="DG1564" s="17"/>
      <c r="DH1564" s="17"/>
      <c r="DI1564" s="17"/>
      <c r="DJ1564" s="17"/>
      <c r="DK1564" s="17"/>
      <c r="DL1564" s="17"/>
      <c r="DM1564" s="17"/>
      <c r="DN1564" s="17"/>
      <c r="DO1564" s="17"/>
      <c r="DP1564" s="17"/>
      <c r="DQ1564" s="17"/>
      <c r="DR1564" s="17"/>
      <c r="DS1564" s="17"/>
      <c r="DT1564" s="17"/>
      <c r="DU1564" s="17"/>
      <c r="DV1564" s="17"/>
      <c r="DW1564" s="17"/>
      <c r="DX1564" s="17"/>
      <c r="DY1564" s="17"/>
      <c r="DZ1564" s="17"/>
      <c r="EA1564" s="17"/>
      <c r="EB1564" s="17"/>
      <c r="EC1564" s="17"/>
      <c r="ED1564" s="17"/>
      <c r="EE1564" s="17"/>
      <c r="EF1564" s="17"/>
    </row>
    <row r="1565" spans="2:136" ht="15">
      <c r="B1565" s="17"/>
      <c r="C1565" s="17"/>
      <c r="D1565" s="17"/>
      <c r="E1565" s="17"/>
      <c r="F1565" s="17"/>
      <c r="G1565" s="20"/>
      <c r="H1565" s="17"/>
      <c r="I1565" s="17"/>
      <c r="J1565" s="26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CK1565" s="17"/>
      <c r="CL1565" s="17"/>
      <c r="CM1565" s="17"/>
      <c r="CN1565" s="17"/>
      <c r="CO1565" s="17"/>
      <c r="CP1565" s="17"/>
      <c r="CQ1565" s="17"/>
      <c r="CR1565" s="17"/>
      <c r="CS1565" s="17"/>
      <c r="CT1565" s="17"/>
      <c r="CU1565" s="17"/>
      <c r="CV1565" s="17"/>
      <c r="CW1565" s="17"/>
      <c r="CX1565" s="17"/>
      <c r="CY1565" s="17"/>
      <c r="CZ1565" s="17"/>
      <c r="DA1565" s="17"/>
      <c r="DB1565" s="17"/>
      <c r="DC1565" s="17"/>
      <c r="DD1565" s="17"/>
      <c r="DE1565" s="17"/>
      <c r="DF1565" s="17"/>
      <c r="DG1565" s="17"/>
      <c r="DH1565" s="17"/>
      <c r="DI1565" s="17"/>
      <c r="DJ1565" s="17"/>
      <c r="DK1565" s="17"/>
      <c r="DL1565" s="17"/>
      <c r="DM1565" s="17"/>
      <c r="DN1565" s="17"/>
      <c r="DO1565" s="17"/>
      <c r="DP1565" s="17"/>
      <c r="DQ1565" s="17"/>
      <c r="DR1565" s="17"/>
      <c r="DS1565" s="17"/>
      <c r="DT1565" s="17"/>
      <c r="DU1565" s="17"/>
      <c r="DV1565" s="17"/>
      <c r="DW1565" s="17"/>
      <c r="DX1565" s="17"/>
      <c r="DY1565" s="17"/>
      <c r="DZ1565" s="17"/>
      <c r="EA1565" s="17"/>
      <c r="EB1565" s="17"/>
      <c r="EC1565" s="17"/>
      <c r="ED1565" s="17"/>
      <c r="EE1565" s="17"/>
      <c r="EF1565" s="17"/>
    </row>
    <row r="1566" spans="2:136" ht="15">
      <c r="B1566" s="17"/>
      <c r="C1566" s="17"/>
      <c r="D1566" s="17"/>
      <c r="E1566" s="17"/>
      <c r="F1566" s="17"/>
      <c r="G1566" s="20"/>
      <c r="H1566" s="17"/>
      <c r="I1566" s="17"/>
      <c r="J1566" s="26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CK1566" s="17"/>
      <c r="CL1566" s="17"/>
      <c r="CM1566" s="17"/>
      <c r="CN1566" s="17"/>
      <c r="CO1566" s="17"/>
      <c r="CP1566" s="17"/>
      <c r="CQ1566" s="17"/>
      <c r="CR1566" s="17"/>
      <c r="CS1566" s="17"/>
      <c r="CT1566" s="17"/>
      <c r="CU1566" s="17"/>
      <c r="CV1566" s="17"/>
      <c r="CW1566" s="17"/>
      <c r="CX1566" s="17"/>
      <c r="CY1566" s="17"/>
      <c r="CZ1566" s="17"/>
      <c r="DA1566" s="17"/>
      <c r="DB1566" s="17"/>
      <c r="DC1566" s="17"/>
      <c r="DD1566" s="17"/>
      <c r="DE1566" s="17"/>
      <c r="DF1566" s="17"/>
      <c r="DG1566" s="17"/>
      <c r="DH1566" s="17"/>
      <c r="DI1566" s="17"/>
      <c r="DJ1566" s="17"/>
      <c r="DK1566" s="17"/>
      <c r="DL1566" s="17"/>
      <c r="DM1566" s="17"/>
      <c r="DN1566" s="17"/>
      <c r="DO1566" s="17"/>
      <c r="DP1566" s="17"/>
      <c r="DQ1566" s="17"/>
      <c r="DR1566" s="17"/>
      <c r="DS1566" s="17"/>
      <c r="DT1566" s="17"/>
      <c r="DU1566" s="17"/>
      <c r="DV1566" s="17"/>
      <c r="DW1566" s="17"/>
      <c r="DX1566" s="17"/>
      <c r="DY1566" s="17"/>
      <c r="DZ1566" s="17"/>
      <c r="EA1566" s="17"/>
      <c r="EB1566" s="17"/>
      <c r="EC1566" s="17"/>
      <c r="ED1566" s="17"/>
      <c r="EE1566" s="17"/>
      <c r="EF1566" s="17"/>
    </row>
    <row r="1567" spans="2:136" ht="15">
      <c r="B1567" s="17"/>
      <c r="C1567" s="17"/>
      <c r="D1567" s="17"/>
      <c r="E1567" s="17"/>
      <c r="F1567" s="17"/>
      <c r="G1567" s="20"/>
      <c r="H1567" s="17"/>
      <c r="I1567" s="17"/>
      <c r="J1567" s="26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CK1567" s="17"/>
      <c r="CL1567" s="17"/>
      <c r="CM1567" s="17"/>
      <c r="CN1567" s="17"/>
      <c r="CO1567" s="17"/>
      <c r="CP1567" s="17"/>
      <c r="CQ1567" s="17"/>
      <c r="CR1567" s="17"/>
      <c r="CS1567" s="17"/>
      <c r="CT1567" s="17"/>
      <c r="CU1567" s="17"/>
      <c r="CV1567" s="17"/>
      <c r="CW1567" s="17"/>
      <c r="CX1567" s="17"/>
      <c r="CY1567" s="17"/>
      <c r="CZ1567" s="17"/>
      <c r="DA1567" s="17"/>
      <c r="DB1567" s="17"/>
      <c r="DC1567" s="17"/>
      <c r="DD1567" s="17"/>
      <c r="DE1567" s="17"/>
      <c r="DF1567" s="17"/>
      <c r="DG1567" s="17"/>
      <c r="DH1567" s="17"/>
      <c r="DI1567" s="17"/>
      <c r="DJ1567" s="17"/>
      <c r="DK1567" s="17"/>
      <c r="DL1567" s="17"/>
      <c r="DM1567" s="17"/>
      <c r="DN1567" s="17"/>
      <c r="DO1567" s="17"/>
      <c r="DP1567" s="17"/>
      <c r="DQ1567" s="17"/>
      <c r="DR1567" s="17"/>
      <c r="DS1567" s="17"/>
      <c r="DT1567" s="17"/>
      <c r="DU1567" s="17"/>
      <c r="DV1567" s="17"/>
      <c r="DW1567" s="17"/>
      <c r="DX1567" s="17"/>
      <c r="DY1567" s="17"/>
      <c r="DZ1567" s="17"/>
      <c r="EA1567" s="17"/>
      <c r="EB1567" s="17"/>
      <c r="EC1567" s="17"/>
      <c r="ED1567" s="17"/>
      <c r="EE1567" s="17"/>
      <c r="EF1567" s="17"/>
    </row>
    <row r="1568" spans="2:136" ht="15">
      <c r="B1568" s="17"/>
      <c r="C1568" s="17"/>
      <c r="D1568" s="17"/>
      <c r="E1568" s="17"/>
      <c r="F1568" s="17"/>
      <c r="G1568" s="20"/>
      <c r="H1568" s="17"/>
      <c r="I1568" s="17"/>
      <c r="J1568" s="26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CK1568" s="17"/>
      <c r="CL1568" s="17"/>
      <c r="CM1568" s="17"/>
      <c r="CN1568" s="17"/>
      <c r="CO1568" s="17"/>
      <c r="CP1568" s="17"/>
      <c r="CQ1568" s="17"/>
      <c r="CR1568" s="17"/>
      <c r="CS1568" s="17"/>
      <c r="CT1568" s="17"/>
      <c r="CU1568" s="17"/>
      <c r="CV1568" s="17"/>
      <c r="CW1568" s="17"/>
      <c r="CX1568" s="17"/>
      <c r="CY1568" s="17"/>
      <c r="CZ1568" s="17"/>
      <c r="DA1568" s="17"/>
      <c r="DB1568" s="17"/>
      <c r="DC1568" s="17"/>
      <c r="DD1568" s="17"/>
      <c r="DE1568" s="17"/>
      <c r="DF1568" s="17"/>
      <c r="DG1568" s="17"/>
      <c r="DH1568" s="17"/>
      <c r="DI1568" s="17"/>
      <c r="DJ1568" s="17"/>
      <c r="DK1568" s="17"/>
      <c r="DL1568" s="17"/>
      <c r="DM1568" s="17"/>
      <c r="DN1568" s="17"/>
      <c r="DO1568" s="17"/>
      <c r="DP1568" s="17"/>
      <c r="DQ1568" s="17"/>
      <c r="DR1568" s="17"/>
      <c r="DS1568" s="17"/>
      <c r="DT1568" s="17"/>
      <c r="DU1568" s="17"/>
      <c r="DV1568" s="17"/>
      <c r="DW1568" s="17"/>
      <c r="DX1568" s="17"/>
      <c r="DY1568" s="17"/>
      <c r="DZ1568" s="17"/>
      <c r="EA1568" s="17"/>
      <c r="EB1568" s="17"/>
      <c r="EC1568" s="17"/>
      <c r="ED1568" s="17"/>
      <c r="EE1568" s="17"/>
      <c r="EF1568" s="17"/>
    </row>
    <row r="1569" spans="2:136" ht="15">
      <c r="B1569" s="17"/>
      <c r="C1569" s="17"/>
      <c r="D1569" s="17"/>
      <c r="E1569" s="17"/>
      <c r="F1569" s="17"/>
      <c r="G1569" s="20"/>
      <c r="H1569" s="17"/>
      <c r="I1569" s="17"/>
      <c r="J1569" s="26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CK1569" s="17"/>
      <c r="CL1569" s="17"/>
      <c r="CM1569" s="17"/>
      <c r="CN1569" s="17"/>
      <c r="CO1569" s="17"/>
      <c r="CP1569" s="17"/>
      <c r="CQ1569" s="17"/>
      <c r="CR1569" s="17"/>
      <c r="CS1569" s="17"/>
      <c r="CT1569" s="17"/>
      <c r="CU1569" s="17"/>
      <c r="CV1569" s="17"/>
      <c r="CW1569" s="17"/>
      <c r="CX1569" s="17"/>
      <c r="CY1569" s="17"/>
      <c r="CZ1569" s="17"/>
      <c r="DA1569" s="17"/>
      <c r="DB1569" s="17"/>
      <c r="DC1569" s="17"/>
      <c r="DD1569" s="17"/>
      <c r="DE1569" s="17"/>
      <c r="DF1569" s="17"/>
      <c r="DG1569" s="17"/>
      <c r="DH1569" s="17"/>
      <c r="DI1569" s="17"/>
      <c r="DJ1569" s="17"/>
      <c r="DK1569" s="17"/>
      <c r="DL1569" s="17"/>
      <c r="DM1569" s="17"/>
      <c r="DN1569" s="17"/>
      <c r="DO1569" s="17"/>
      <c r="DP1569" s="17"/>
      <c r="DQ1569" s="17"/>
      <c r="DR1569" s="17"/>
      <c r="DS1569" s="17"/>
      <c r="DT1569" s="17"/>
      <c r="DU1569" s="17"/>
      <c r="DV1569" s="17"/>
      <c r="DW1569" s="17"/>
      <c r="DX1569" s="17"/>
      <c r="DY1569" s="17"/>
      <c r="DZ1569" s="17"/>
      <c r="EA1569" s="17"/>
      <c r="EB1569" s="17"/>
      <c r="EC1569" s="17"/>
      <c r="ED1569" s="17"/>
      <c r="EE1569" s="17"/>
      <c r="EF1569" s="17"/>
    </row>
    <row r="1570" spans="2:136" ht="15">
      <c r="B1570" s="17"/>
      <c r="C1570" s="17"/>
      <c r="D1570" s="17"/>
      <c r="E1570" s="17"/>
      <c r="F1570" s="17"/>
      <c r="G1570" s="20"/>
      <c r="H1570" s="17"/>
      <c r="I1570" s="17"/>
      <c r="J1570" s="26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CK1570" s="17"/>
      <c r="CL1570" s="17"/>
      <c r="CM1570" s="17"/>
      <c r="CN1570" s="17"/>
      <c r="CO1570" s="17"/>
      <c r="CP1570" s="17"/>
      <c r="CQ1570" s="17"/>
      <c r="CR1570" s="17"/>
      <c r="CS1570" s="17"/>
      <c r="CT1570" s="17"/>
      <c r="CU1570" s="17"/>
      <c r="CV1570" s="17"/>
      <c r="CW1570" s="17"/>
      <c r="CX1570" s="17"/>
      <c r="CY1570" s="17"/>
      <c r="CZ1570" s="17"/>
      <c r="DA1570" s="17"/>
      <c r="DB1570" s="17"/>
      <c r="DC1570" s="17"/>
      <c r="DD1570" s="17"/>
      <c r="DE1570" s="17"/>
      <c r="DF1570" s="17"/>
      <c r="DG1570" s="17"/>
      <c r="DH1570" s="17"/>
      <c r="DI1570" s="17"/>
      <c r="DJ1570" s="17"/>
      <c r="DK1570" s="17"/>
      <c r="DL1570" s="17"/>
      <c r="DM1570" s="17"/>
      <c r="DN1570" s="17"/>
      <c r="DO1570" s="17"/>
      <c r="DP1570" s="17"/>
      <c r="DQ1570" s="17"/>
      <c r="DR1570" s="17"/>
      <c r="DS1570" s="17"/>
      <c r="DT1570" s="17"/>
      <c r="DU1570" s="17"/>
      <c r="DV1570" s="17"/>
      <c r="DW1570" s="17"/>
      <c r="DX1570" s="17"/>
      <c r="DY1570" s="17"/>
      <c r="DZ1570" s="17"/>
      <c r="EA1570" s="17"/>
      <c r="EB1570" s="17"/>
      <c r="EC1570" s="17"/>
      <c r="ED1570" s="17"/>
      <c r="EE1570" s="17"/>
      <c r="EF1570" s="17"/>
    </row>
    <row r="1571" spans="2:136" ht="15">
      <c r="B1571" s="17"/>
      <c r="C1571" s="17"/>
      <c r="D1571" s="17"/>
      <c r="E1571" s="17"/>
      <c r="F1571" s="17"/>
      <c r="G1571" s="20"/>
      <c r="H1571" s="17"/>
      <c r="I1571" s="17"/>
      <c r="J1571" s="26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CK1571" s="17"/>
      <c r="CL1571" s="17"/>
      <c r="CM1571" s="17"/>
      <c r="CN1571" s="17"/>
      <c r="CO1571" s="17"/>
      <c r="CP1571" s="17"/>
      <c r="CQ1571" s="17"/>
      <c r="CR1571" s="17"/>
      <c r="CS1571" s="17"/>
      <c r="CT1571" s="17"/>
      <c r="CU1571" s="17"/>
      <c r="CV1571" s="17"/>
      <c r="CW1571" s="17"/>
      <c r="CX1571" s="17"/>
      <c r="CY1571" s="17"/>
      <c r="CZ1571" s="17"/>
      <c r="DA1571" s="17"/>
      <c r="DB1571" s="17"/>
      <c r="DC1571" s="17"/>
      <c r="DD1571" s="17"/>
      <c r="DE1571" s="17"/>
      <c r="DF1571" s="17"/>
      <c r="DG1571" s="17"/>
      <c r="DH1571" s="17"/>
      <c r="DI1571" s="17"/>
      <c r="DJ1571" s="17"/>
      <c r="DK1571" s="17"/>
      <c r="DL1571" s="17"/>
      <c r="DM1571" s="17"/>
      <c r="DN1571" s="17"/>
      <c r="DO1571" s="17"/>
      <c r="DP1571" s="17"/>
      <c r="DQ1571" s="17"/>
      <c r="DR1571" s="17"/>
      <c r="DS1571" s="17"/>
      <c r="DT1571" s="17"/>
      <c r="DU1571" s="17"/>
      <c r="DV1571" s="17"/>
      <c r="DW1571" s="17"/>
      <c r="DX1571" s="17"/>
      <c r="DY1571" s="17"/>
      <c r="DZ1571" s="17"/>
      <c r="EA1571" s="17"/>
      <c r="EB1571" s="17"/>
      <c r="EC1571" s="17"/>
      <c r="ED1571" s="17"/>
      <c r="EE1571" s="17"/>
      <c r="EF1571" s="17"/>
    </row>
    <row r="1572" spans="2:136" ht="15">
      <c r="B1572" s="17"/>
      <c r="C1572" s="17"/>
      <c r="D1572" s="17"/>
      <c r="E1572" s="17"/>
      <c r="F1572" s="17"/>
      <c r="G1572" s="20"/>
      <c r="H1572" s="17"/>
      <c r="I1572" s="17"/>
      <c r="J1572" s="26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CK1572" s="17"/>
      <c r="CL1572" s="17"/>
      <c r="CM1572" s="17"/>
      <c r="CN1572" s="17"/>
      <c r="CO1572" s="17"/>
      <c r="CP1572" s="17"/>
      <c r="CQ1572" s="17"/>
      <c r="CR1572" s="17"/>
      <c r="CS1572" s="17"/>
      <c r="CT1572" s="17"/>
      <c r="CU1572" s="17"/>
      <c r="CV1572" s="17"/>
      <c r="CW1572" s="17"/>
      <c r="CX1572" s="17"/>
      <c r="CY1572" s="17"/>
      <c r="CZ1572" s="17"/>
      <c r="DA1572" s="17"/>
      <c r="DB1572" s="17"/>
      <c r="DC1572" s="17"/>
      <c r="DD1572" s="17"/>
      <c r="DE1572" s="17"/>
      <c r="DF1572" s="17"/>
      <c r="DG1572" s="17"/>
      <c r="DH1572" s="17"/>
      <c r="DI1572" s="17"/>
      <c r="DJ1572" s="17"/>
      <c r="DK1572" s="17"/>
      <c r="DL1572" s="17"/>
      <c r="DM1572" s="17"/>
      <c r="DN1572" s="17"/>
      <c r="DO1572" s="17"/>
      <c r="DP1572" s="17"/>
      <c r="DQ1572" s="17"/>
      <c r="DR1572" s="17"/>
      <c r="DS1572" s="17"/>
      <c r="DT1572" s="17"/>
      <c r="DU1572" s="17"/>
      <c r="DV1572" s="17"/>
      <c r="DW1572" s="17"/>
      <c r="DX1572" s="17"/>
      <c r="DY1572" s="17"/>
      <c r="DZ1572" s="17"/>
      <c r="EA1572" s="17"/>
      <c r="EB1572" s="17"/>
      <c r="EC1572" s="17"/>
      <c r="ED1572" s="17"/>
      <c r="EE1572" s="17"/>
      <c r="EF1572" s="17"/>
    </row>
    <row r="1573" spans="2:136" ht="15">
      <c r="B1573" s="17"/>
      <c r="C1573" s="17"/>
      <c r="D1573" s="17"/>
      <c r="E1573" s="17"/>
      <c r="F1573" s="17"/>
      <c r="G1573" s="20"/>
      <c r="H1573" s="17"/>
      <c r="I1573" s="17"/>
      <c r="J1573" s="26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CK1573" s="17"/>
      <c r="CL1573" s="17"/>
      <c r="CM1573" s="17"/>
      <c r="CN1573" s="17"/>
      <c r="CO1573" s="17"/>
      <c r="CP1573" s="17"/>
      <c r="CQ1573" s="17"/>
      <c r="CR1573" s="17"/>
      <c r="CS1573" s="17"/>
      <c r="CT1573" s="17"/>
      <c r="CU1573" s="17"/>
      <c r="CV1573" s="17"/>
      <c r="CW1573" s="17"/>
      <c r="CX1573" s="17"/>
      <c r="CY1573" s="17"/>
      <c r="CZ1573" s="17"/>
      <c r="DA1573" s="17"/>
      <c r="DB1573" s="17"/>
      <c r="DC1573" s="17"/>
      <c r="DD1573" s="17"/>
      <c r="DE1573" s="17"/>
      <c r="DF1573" s="17"/>
      <c r="DG1573" s="17"/>
      <c r="DH1573" s="17"/>
      <c r="DI1573" s="17"/>
      <c r="DJ1573" s="17"/>
      <c r="DK1573" s="17"/>
      <c r="DL1573" s="17"/>
      <c r="DM1573" s="17"/>
      <c r="DN1573" s="17"/>
      <c r="DO1573" s="17"/>
      <c r="DP1573" s="17"/>
      <c r="DQ1573" s="17"/>
      <c r="DR1573" s="17"/>
      <c r="DS1573" s="17"/>
      <c r="DT1573" s="17"/>
      <c r="DU1573" s="17"/>
      <c r="DV1573" s="17"/>
      <c r="DW1573" s="17"/>
      <c r="DX1573" s="17"/>
      <c r="DY1573" s="17"/>
      <c r="DZ1573" s="17"/>
      <c r="EA1573" s="17"/>
      <c r="EB1573" s="17"/>
      <c r="EC1573" s="17"/>
      <c r="ED1573" s="17"/>
      <c r="EE1573" s="17"/>
      <c r="EF1573" s="17"/>
    </row>
    <row r="1574" spans="2:136" ht="15">
      <c r="B1574" s="17"/>
      <c r="C1574" s="17"/>
      <c r="D1574" s="17"/>
      <c r="E1574" s="17"/>
      <c r="F1574" s="17"/>
      <c r="G1574" s="20"/>
      <c r="H1574" s="17"/>
      <c r="I1574" s="17"/>
      <c r="J1574" s="26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CK1574" s="17"/>
      <c r="CL1574" s="17"/>
      <c r="CM1574" s="17"/>
      <c r="CN1574" s="17"/>
      <c r="CO1574" s="17"/>
      <c r="CP1574" s="17"/>
      <c r="CQ1574" s="17"/>
      <c r="CR1574" s="17"/>
      <c r="CS1574" s="17"/>
      <c r="CT1574" s="17"/>
      <c r="CU1574" s="17"/>
      <c r="CV1574" s="17"/>
      <c r="CW1574" s="17"/>
      <c r="CX1574" s="17"/>
      <c r="CY1574" s="17"/>
      <c r="CZ1574" s="17"/>
      <c r="DA1574" s="17"/>
      <c r="DB1574" s="17"/>
      <c r="DC1574" s="17"/>
      <c r="DD1574" s="17"/>
      <c r="DE1574" s="17"/>
      <c r="DF1574" s="17"/>
      <c r="DG1574" s="17"/>
      <c r="DH1574" s="17"/>
      <c r="DI1574" s="17"/>
      <c r="DJ1574" s="17"/>
      <c r="DK1574" s="17"/>
      <c r="DL1574" s="17"/>
      <c r="DM1574" s="17"/>
      <c r="DN1574" s="17"/>
      <c r="DO1574" s="17"/>
      <c r="DP1574" s="17"/>
      <c r="DQ1574" s="17"/>
      <c r="DR1574" s="17"/>
      <c r="DS1574" s="17"/>
      <c r="DT1574" s="17"/>
      <c r="DU1574" s="17"/>
      <c r="DV1574" s="17"/>
      <c r="DW1574" s="17"/>
      <c r="DX1574" s="17"/>
      <c r="DY1574" s="17"/>
      <c r="DZ1574" s="17"/>
      <c r="EA1574" s="17"/>
      <c r="EB1574" s="17"/>
      <c r="EC1574" s="17"/>
      <c r="ED1574" s="17"/>
      <c r="EE1574" s="17"/>
      <c r="EF1574" s="17"/>
    </row>
    <row r="1575" spans="2:136" ht="15">
      <c r="B1575" s="17"/>
      <c r="C1575" s="17"/>
      <c r="D1575" s="17"/>
      <c r="E1575" s="17"/>
      <c r="F1575" s="17"/>
      <c r="G1575" s="20"/>
      <c r="H1575" s="17"/>
      <c r="I1575" s="17"/>
      <c r="J1575" s="26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CK1575" s="17"/>
      <c r="CL1575" s="17"/>
      <c r="CM1575" s="17"/>
      <c r="CN1575" s="17"/>
      <c r="CO1575" s="17"/>
      <c r="CP1575" s="17"/>
      <c r="CQ1575" s="17"/>
      <c r="CR1575" s="17"/>
      <c r="CS1575" s="17"/>
      <c r="CT1575" s="17"/>
      <c r="CU1575" s="17"/>
      <c r="CV1575" s="17"/>
      <c r="CW1575" s="17"/>
      <c r="CX1575" s="17"/>
      <c r="CY1575" s="17"/>
      <c r="CZ1575" s="17"/>
      <c r="DA1575" s="17"/>
      <c r="DB1575" s="17"/>
      <c r="DC1575" s="17"/>
      <c r="DD1575" s="17"/>
      <c r="DE1575" s="17"/>
      <c r="DF1575" s="17"/>
      <c r="DG1575" s="17"/>
      <c r="DH1575" s="17"/>
      <c r="DI1575" s="17"/>
      <c r="DJ1575" s="17"/>
      <c r="DK1575" s="17"/>
      <c r="DL1575" s="17"/>
      <c r="DM1575" s="17"/>
      <c r="DN1575" s="17"/>
      <c r="DO1575" s="17"/>
      <c r="DP1575" s="17"/>
      <c r="DQ1575" s="17"/>
      <c r="DR1575" s="17"/>
      <c r="DS1575" s="17"/>
      <c r="DT1575" s="17"/>
      <c r="DU1575" s="17"/>
      <c r="DV1575" s="17"/>
      <c r="DW1575" s="17"/>
      <c r="DX1575" s="17"/>
      <c r="DY1575" s="17"/>
      <c r="DZ1575" s="17"/>
      <c r="EA1575" s="17"/>
      <c r="EB1575" s="17"/>
      <c r="EC1575" s="17"/>
      <c r="ED1575" s="17"/>
      <c r="EE1575" s="17"/>
      <c r="EF1575" s="17"/>
    </row>
    <row r="1576" spans="2:136" ht="15">
      <c r="B1576" s="17"/>
      <c r="C1576" s="17"/>
      <c r="D1576" s="17"/>
      <c r="E1576" s="17"/>
      <c r="F1576" s="17"/>
      <c r="G1576" s="20"/>
      <c r="H1576" s="17"/>
      <c r="I1576" s="17"/>
      <c r="J1576" s="26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17"/>
      <c r="DJ1576" s="17"/>
      <c r="DK1576" s="17"/>
      <c r="DL1576" s="17"/>
      <c r="DM1576" s="17"/>
      <c r="DN1576" s="17"/>
      <c r="DO1576" s="17"/>
      <c r="DP1576" s="17"/>
      <c r="DQ1576" s="17"/>
      <c r="DR1576" s="17"/>
      <c r="DS1576" s="17"/>
      <c r="DT1576" s="17"/>
      <c r="DU1576" s="17"/>
      <c r="DV1576" s="17"/>
      <c r="DW1576" s="17"/>
      <c r="DX1576" s="17"/>
      <c r="DY1576" s="17"/>
      <c r="DZ1576" s="17"/>
      <c r="EA1576" s="17"/>
      <c r="EB1576" s="17"/>
      <c r="EC1576" s="17"/>
      <c r="ED1576" s="17"/>
      <c r="EE1576" s="17"/>
      <c r="EF1576" s="17"/>
    </row>
    <row r="1577" spans="2:136" ht="15">
      <c r="B1577" s="17"/>
      <c r="C1577" s="17"/>
      <c r="D1577" s="17"/>
      <c r="E1577" s="17"/>
      <c r="F1577" s="17"/>
      <c r="G1577" s="20"/>
      <c r="H1577" s="17"/>
      <c r="I1577" s="17"/>
      <c r="J1577" s="26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CK1577" s="17"/>
      <c r="CL1577" s="17"/>
      <c r="CM1577" s="17"/>
      <c r="CN1577" s="17"/>
      <c r="CO1577" s="17"/>
      <c r="CP1577" s="17"/>
      <c r="CQ1577" s="17"/>
      <c r="CR1577" s="17"/>
      <c r="CS1577" s="17"/>
      <c r="CT1577" s="17"/>
      <c r="CU1577" s="17"/>
      <c r="CV1577" s="17"/>
      <c r="CW1577" s="17"/>
      <c r="CX1577" s="17"/>
      <c r="CY1577" s="17"/>
      <c r="CZ1577" s="17"/>
      <c r="DA1577" s="17"/>
      <c r="DB1577" s="17"/>
      <c r="DC1577" s="17"/>
      <c r="DD1577" s="17"/>
      <c r="DE1577" s="17"/>
      <c r="DF1577" s="17"/>
      <c r="DG1577" s="17"/>
      <c r="DH1577" s="17"/>
      <c r="DI1577" s="17"/>
      <c r="DJ1577" s="17"/>
      <c r="DK1577" s="17"/>
      <c r="DL1577" s="17"/>
      <c r="DM1577" s="17"/>
      <c r="DN1577" s="17"/>
      <c r="DO1577" s="17"/>
      <c r="DP1577" s="17"/>
      <c r="DQ1577" s="17"/>
      <c r="DR1577" s="17"/>
      <c r="DS1577" s="17"/>
      <c r="DT1577" s="17"/>
      <c r="DU1577" s="17"/>
      <c r="DV1577" s="17"/>
      <c r="DW1577" s="17"/>
      <c r="DX1577" s="17"/>
      <c r="DY1577" s="17"/>
      <c r="DZ1577" s="17"/>
      <c r="EA1577" s="17"/>
      <c r="EB1577" s="17"/>
      <c r="EC1577" s="17"/>
      <c r="ED1577" s="17"/>
      <c r="EE1577" s="17"/>
      <c r="EF1577" s="17"/>
    </row>
    <row r="1578" spans="2:136" ht="15">
      <c r="B1578" s="17"/>
      <c r="C1578" s="17"/>
      <c r="D1578" s="17"/>
      <c r="E1578" s="17"/>
      <c r="F1578" s="17"/>
      <c r="G1578" s="20"/>
      <c r="H1578" s="17"/>
      <c r="I1578" s="17"/>
      <c r="J1578" s="26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CK1578" s="17"/>
      <c r="CL1578" s="17"/>
      <c r="CM1578" s="17"/>
      <c r="CN1578" s="17"/>
      <c r="CO1578" s="17"/>
      <c r="CP1578" s="17"/>
      <c r="CQ1578" s="17"/>
      <c r="CR1578" s="17"/>
      <c r="CS1578" s="17"/>
      <c r="CT1578" s="17"/>
      <c r="CU1578" s="17"/>
      <c r="CV1578" s="17"/>
      <c r="CW1578" s="17"/>
      <c r="CX1578" s="17"/>
      <c r="CY1578" s="17"/>
      <c r="CZ1578" s="17"/>
      <c r="DA1578" s="17"/>
      <c r="DB1578" s="17"/>
      <c r="DC1578" s="17"/>
      <c r="DD1578" s="17"/>
      <c r="DE1578" s="17"/>
      <c r="DF1578" s="17"/>
      <c r="DG1578" s="17"/>
      <c r="DH1578" s="17"/>
      <c r="DI1578" s="17"/>
      <c r="DJ1578" s="17"/>
      <c r="DK1578" s="17"/>
      <c r="DL1578" s="17"/>
      <c r="DM1578" s="17"/>
      <c r="DN1578" s="17"/>
      <c r="DO1578" s="17"/>
      <c r="DP1578" s="17"/>
      <c r="DQ1578" s="17"/>
      <c r="DR1578" s="17"/>
      <c r="DS1578" s="17"/>
      <c r="DT1578" s="17"/>
      <c r="DU1578" s="17"/>
      <c r="DV1578" s="17"/>
      <c r="DW1578" s="17"/>
      <c r="DX1578" s="17"/>
      <c r="DY1578" s="17"/>
      <c r="DZ1578" s="17"/>
      <c r="EA1578" s="17"/>
      <c r="EB1578" s="17"/>
      <c r="EC1578" s="17"/>
      <c r="ED1578" s="17"/>
      <c r="EE1578" s="17"/>
      <c r="EF1578" s="17"/>
    </row>
    <row r="1579" spans="2:136" ht="15">
      <c r="B1579" s="17"/>
      <c r="C1579" s="17"/>
      <c r="D1579" s="17"/>
      <c r="E1579" s="17"/>
      <c r="F1579" s="17"/>
      <c r="G1579" s="20"/>
      <c r="H1579" s="17"/>
      <c r="I1579" s="17"/>
      <c r="J1579" s="26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CK1579" s="17"/>
      <c r="CL1579" s="17"/>
      <c r="CM1579" s="17"/>
      <c r="CN1579" s="17"/>
      <c r="CO1579" s="17"/>
      <c r="CP1579" s="17"/>
      <c r="CQ1579" s="17"/>
      <c r="CR1579" s="17"/>
      <c r="CS1579" s="17"/>
      <c r="CT1579" s="17"/>
      <c r="CU1579" s="17"/>
      <c r="CV1579" s="17"/>
      <c r="CW1579" s="17"/>
      <c r="CX1579" s="17"/>
      <c r="CY1579" s="17"/>
      <c r="CZ1579" s="17"/>
      <c r="DA1579" s="17"/>
      <c r="DB1579" s="17"/>
      <c r="DC1579" s="17"/>
      <c r="DD1579" s="17"/>
      <c r="DE1579" s="17"/>
      <c r="DF1579" s="17"/>
      <c r="DG1579" s="17"/>
      <c r="DH1579" s="17"/>
      <c r="DI1579" s="17"/>
      <c r="DJ1579" s="17"/>
      <c r="DK1579" s="17"/>
      <c r="DL1579" s="17"/>
      <c r="DM1579" s="17"/>
      <c r="DN1579" s="17"/>
      <c r="DO1579" s="17"/>
      <c r="DP1579" s="17"/>
      <c r="DQ1579" s="17"/>
      <c r="DR1579" s="17"/>
      <c r="DS1579" s="17"/>
      <c r="DT1579" s="17"/>
      <c r="DU1579" s="17"/>
      <c r="DV1579" s="17"/>
      <c r="DW1579" s="17"/>
      <c r="DX1579" s="17"/>
      <c r="DY1579" s="17"/>
      <c r="DZ1579" s="17"/>
      <c r="EA1579" s="17"/>
      <c r="EB1579" s="17"/>
      <c r="EC1579" s="17"/>
      <c r="ED1579" s="17"/>
      <c r="EE1579" s="17"/>
      <c r="EF1579" s="17"/>
    </row>
    <row r="1580" spans="2:136" ht="15">
      <c r="B1580" s="17"/>
      <c r="C1580" s="17"/>
      <c r="D1580" s="17"/>
      <c r="E1580" s="17"/>
      <c r="F1580" s="17"/>
      <c r="G1580" s="20"/>
      <c r="H1580" s="17"/>
      <c r="I1580" s="17"/>
      <c r="J1580" s="26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CK1580" s="17"/>
      <c r="CL1580" s="17"/>
      <c r="CM1580" s="17"/>
      <c r="CN1580" s="17"/>
      <c r="CO1580" s="17"/>
      <c r="CP1580" s="17"/>
      <c r="CQ1580" s="17"/>
      <c r="CR1580" s="17"/>
      <c r="CS1580" s="17"/>
      <c r="CT1580" s="17"/>
      <c r="CU1580" s="17"/>
      <c r="CV1580" s="17"/>
      <c r="CW1580" s="17"/>
      <c r="CX1580" s="17"/>
      <c r="CY1580" s="17"/>
      <c r="CZ1580" s="17"/>
      <c r="DA1580" s="17"/>
      <c r="DB1580" s="17"/>
      <c r="DC1580" s="17"/>
      <c r="DD1580" s="17"/>
      <c r="DE1580" s="17"/>
      <c r="DF1580" s="17"/>
      <c r="DG1580" s="17"/>
      <c r="DH1580" s="17"/>
      <c r="DI1580" s="17"/>
      <c r="DJ1580" s="17"/>
      <c r="DK1580" s="17"/>
      <c r="DL1580" s="17"/>
      <c r="DM1580" s="17"/>
      <c r="DN1580" s="17"/>
      <c r="DO1580" s="17"/>
      <c r="DP1580" s="17"/>
      <c r="DQ1580" s="17"/>
      <c r="DR1580" s="17"/>
      <c r="DS1580" s="17"/>
      <c r="DT1580" s="17"/>
      <c r="DU1580" s="17"/>
      <c r="DV1580" s="17"/>
      <c r="DW1580" s="17"/>
      <c r="DX1580" s="17"/>
      <c r="DY1580" s="17"/>
      <c r="DZ1580" s="17"/>
      <c r="EA1580" s="17"/>
      <c r="EB1580" s="17"/>
      <c r="EC1580" s="17"/>
      <c r="ED1580" s="17"/>
      <c r="EE1580" s="17"/>
      <c r="EF1580" s="17"/>
    </row>
    <row r="1581" spans="2:136" ht="15">
      <c r="B1581" s="17"/>
      <c r="C1581" s="17"/>
      <c r="D1581" s="17"/>
      <c r="E1581" s="17"/>
      <c r="F1581" s="17"/>
      <c r="G1581" s="20"/>
      <c r="H1581" s="17"/>
      <c r="I1581" s="17"/>
      <c r="J1581" s="26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CK1581" s="17"/>
      <c r="CL1581" s="17"/>
      <c r="CM1581" s="17"/>
      <c r="CN1581" s="17"/>
      <c r="CO1581" s="17"/>
      <c r="CP1581" s="17"/>
      <c r="CQ1581" s="17"/>
      <c r="CR1581" s="17"/>
      <c r="CS1581" s="17"/>
      <c r="CT1581" s="17"/>
      <c r="CU1581" s="17"/>
      <c r="CV1581" s="17"/>
      <c r="CW1581" s="17"/>
      <c r="CX1581" s="17"/>
      <c r="CY1581" s="17"/>
      <c r="CZ1581" s="17"/>
      <c r="DA1581" s="17"/>
      <c r="DB1581" s="17"/>
      <c r="DC1581" s="17"/>
      <c r="DD1581" s="17"/>
      <c r="DE1581" s="17"/>
      <c r="DF1581" s="17"/>
      <c r="DG1581" s="17"/>
      <c r="DH1581" s="17"/>
      <c r="DI1581" s="17"/>
      <c r="DJ1581" s="17"/>
      <c r="DK1581" s="17"/>
      <c r="DL1581" s="17"/>
      <c r="DM1581" s="17"/>
      <c r="DN1581" s="17"/>
      <c r="DO1581" s="17"/>
      <c r="DP1581" s="17"/>
      <c r="DQ1581" s="17"/>
      <c r="DR1581" s="17"/>
      <c r="DS1581" s="17"/>
      <c r="DT1581" s="17"/>
      <c r="DU1581" s="17"/>
      <c r="DV1581" s="17"/>
      <c r="DW1581" s="17"/>
      <c r="DX1581" s="17"/>
      <c r="DY1581" s="17"/>
      <c r="DZ1581" s="17"/>
      <c r="EA1581" s="17"/>
      <c r="EB1581" s="17"/>
      <c r="EC1581" s="17"/>
      <c r="ED1581" s="17"/>
      <c r="EE1581" s="17"/>
      <c r="EF1581" s="17"/>
    </row>
    <row r="1582" spans="2:136" ht="15">
      <c r="B1582" s="17"/>
      <c r="C1582" s="17"/>
      <c r="D1582" s="17"/>
      <c r="E1582" s="17"/>
      <c r="F1582" s="17"/>
      <c r="G1582" s="20"/>
      <c r="H1582" s="17"/>
      <c r="I1582" s="17"/>
      <c r="J1582" s="26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CK1582" s="17"/>
      <c r="CL1582" s="17"/>
      <c r="CM1582" s="17"/>
      <c r="CN1582" s="17"/>
      <c r="CO1582" s="17"/>
      <c r="CP1582" s="17"/>
      <c r="CQ1582" s="17"/>
      <c r="CR1582" s="17"/>
      <c r="CS1582" s="17"/>
      <c r="CT1582" s="17"/>
      <c r="CU1582" s="17"/>
      <c r="CV1582" s="17"/>
      <c r="CW1582" s="17"/>
      <c r="CX1582" s="17"/>
      <c r="CY1582" s="17"/>
      <c r="CZ1582" s="17"/>
      <c r="DA1582" s="17"/>
      <c r="DB1582" s="17"/>
      <c r="DC1582" s="17"/>
      <c r="DD1582" s="17"/>
      <c r="DE1582" s="17"/>
      <c r="DF1582" s="17"/>
      <c r="DG1582" s="17"/>
      <c r="DH1582" s="17"/>
      <c r="DI1582" s="17"/>
      <c r="DJ1582" s="17"/>
      <c r="DK1582" s="17"/>
      <c r="DL1582" s="17"/>
      <c r="DM1582" s="17"/>
      <c r="DN1582" s="17"/>
      <c r="DO1582" s="17"/>
      <c r="DP1582" s="17"/>
      <c r="DQ1582" s="17"/>
      <c r="DR1582" s="17"/>
      <c r="DS1582" s="17"/>
      <c r="DT1582" s="17"/>
      <c r="DU1582" s="17"/>
      <c r="DV1582" s="17"/>
      <c r="DW1582" s="17"/>
      <c r="DX1582" s="17"/>
      <c r="DY1582" s="17"/>
      <c r="DZ1582" s="17"/>
      <c r="EA1582" s="17"/>
      <c r="EB1582" s="17"/>
      <c r="EC1582" s="17"/>
      <c r="ED1582" s="17"/>
      <c r="EE1582" s="17"/>
      <c r="EF1582" s="17"/>
    </row>
    <row r="1583" spans="2:136" ht="15">
      <c r="B1583" s="17"/>
      <c r="C1583" s="17"/>
      <c r="D1583" s="17"/>
      <c r="E1583" s="17"/>
      <c r="F1583" s="17"/>
      <c r="G1583" s="20"/>
      <c r="H1583" s="17"/>
      <c r="I1583" s="17"/>
      <c r="J1583" s="26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CK1583" s="17"/>
      <c r="CL1583" s="17"/>
      <c r="CM1583" s="17"/>
      <c r="CN1583" s="17"/>
      <c r="CO1583" s="17"/>
      <c r="CP1583" s="17"/>
      <c r="CQ1583" s="17"/>
      <c r="CR1583" s="17"/>
      <c r="CS1583" s="17"/>
      <c r="CT1583" s="17"/>
      <c r="CU1583" s="17"/>
      <c r="CV1583" s="17"/>
      <c r="CW1583" s="17"/>
      <c r="CX1583" s="17"/>
      <c r="CY1583" s="17"/>
      <c r="CZ1583" s="17"/>
      <c r="DA1583" s="17"/>
      <c r="DB1583" s="17"/>
      <c r="DC1583" s="17"/>
      <c r="DD1583" s="17"/>
      <c r="DE1583" s="17"/>
      <c r="DF1583" s="17"/>
      <c r="DG1583" s="17"/>
      <c r="DH1583" s="17"/>
      <c r="DI1583" s="17"/>
      <c r="DJ1583" s="17"/>
      <c r="DK1583" s="17"/>
      <c r="DL1583" s="17"/>
      <c r="DM1583" s="17"/>
      <c r="DN1583" s="17"/>
      <c r="DO1583" s="17"/>
      <c r="DP1583" s="17"/>
      <c r="DQ1583" s="17"/>
      <c r="DR1583" s="17"/>
      <c r="DS1583" s="17"/>
      <c r="DT1583" s="17"/>
      <c r="DU1583" s="17"/>
      <c r="DV1583" s="17"/>
      <c r="DW1583" s="17"/>
      <c r="DX1583" s="17"/>
      <c r="DY1583" s="17"/>
      <c r="DZ1583" s="17"/>
      <c r="EA1583" s="17"/>
      <c r="EB1583" s="17"/>
      <c r="EC1583" s="17"/>
      <c r="ED1583" s="17"/>
      <c r="EE1583" s="17"/>
      <c r="EF1583" s="17"/>
    </row>
    <row r="1584" spans="2:136" ht="15">
      <c r="B1584" s="17"/>
      <c r="C1584" s="17"/>
      <c r="D1584" s="17"/>
      <c r="E1584" s="17"/>
      <c r="F1584" s="17"/>
      <c r="G1584" s="20"/>
      <c r="H1584" s="17"/>
      <c r="I1584" s="17"/>
      <c r="J1584" s="26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CK1584" s="17"/>
      <c r="CL1584" s="17"/>
      <c r="CM1584" s="17"/>
      <c r="CN1584" s="17"/>
      <c r="CO1584" s="17"/>
      <c r="CP1584" s="17"/>
      <c r="CQ1584" s="17"/>
      <c r="CR1584" s="17"/>
      <c r="CS1584" s="17"/>
      <c r="CT1584" s="17"/>
      <c r="CU1584" s="17"/>
      <c r="CV1584" s="17"/>
      <c r="CW1584" s="17"/>
      <c r="CX1584" s="17"/>
      <c r="CY1584" s="17"/>
      <c r="CZ1584" s="17"/>
      <c r="DA1584" s="17"/>
      <c r="DB1584" s="17"/>
      <c r="DC1584" s="17"/>
      <c r="DD1584" s="17"/>
      <c r="DE1584" s="17"/>
      <c r="DF1584" s="17"/>
      <c r="DG1584" s="17"/>
      <c r="DH1584" s="17"/>
      <c r="DI1584" s="17"/>
      <c r="DJ1584" s="17"/>
      <c r="DK1584" s="17"/>
      <c r="DL1584" s="17"/>
      <c r="DM1584" s="17"/>
      <c r="DN1584" s="17"/>
      <c r="DO1584" s="17"/>
      <c r="DP1584" s="17"/>
      <c r="DQ1584" s="17"/>
      <c r="DR1584" s="17"/>
      <c r="DS1584" s="17"/>
      <c r="DT1584" s="17"/>
      <c r="DU1584" s="17"/>
      <c r="DV1584" s="17"/>
      <c r="DW1584" s="17"/>
      <c r="DX1584" s="17"/>
      <c r="DY1584" s="17"/>
      <c r="DZ1584" s="17"/>
      <c r="EA1584" s="17"/>
      <c r="EB1584" s="17"/>
      <c r="EC1584" s="17"/>
      <c r="ED1584" s="17"/>
      <c r="EE1584" s="17"/>
      <c r="EF1584" s="17"/>
    </row>
    <row r="1585" spans="2:136" ht="15">
      <c r="B1585" s="17"/>
      <c r="C1585" s="17"/>
      <c r="D1585" s="17"/>
      <c r="E1585" s="17"/>
      <c r="F1585" s="17"/>
      <c r="G1585" s="20"/>
      <c r="H1585" s="17"/>
      <c r="I1585" s="17"/>
      <c r="J1585" s="26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CK1585" s="17"/>
      <c r="CL1585" s="17"/>
      <c r="CM1585" s="17"/>
      <c r="CN1585" s="17"/>
      <c r="CO1585" s="17"/>
      <c r="CP1585" s="17"/>
      <c r="CQ1585" s="17"/>
      <c r="CR1585" s="17"/>
      <c r="CS1585" s="17"/>
      <c r="CT1585" s="17"/>
      <c r="CU1585" s="17"/>
      <c r="CV1585" s="17"/>
      <c r="CW1585" s="17"/>
      <c r="CX1585" s="17"/>
      <c r="CY1585" s="17"/>
      <c r="CZ1585" s="17"/>
      <c r="DA1585" s="17"/>
      <c r="DB1585" s="17"/>
      <c r="DC1585" s="17"/>
      <c r="DD1585" s="17"/>
      <c r="DE1585" s="17"/>
      <c r="DF1585" s="17"/>
      <c r="DG1585" s="17"/>
      <c r="DH1585" s="17"/>
      <c r="DI1585" s="17"/>
      <c r="DJ1585" s="17"/>
      <c r="DK1585" s="17"/>
      <c r="DL1585" s="17"/>
      <c r="DM1585" s="17"/>
      <c r="DN1585" s="17"/>
      <c r="DO1585" s="17"/>
      <c r="DP1585" s="17"/>
      <c r="DQ1585" s="17"/>
      <c r="DR1585" s="17"/>
      <c r="DS1585" s="17"/>
      <c r="DT1585" s="17"/>
      <c r="DU1585" s="17"/>
      <c r="DV1585" s="17"/>
      <c r="DW1585" s="17"/>
      <c r="DX1585" s="17"/>
      <c r="DY1585" s="17"/>
      <c r="DZ1585" s="17"/>
      <c r="EA1585" s="17"/>
      <c r="EB1585" s="17"/>
      <c r="EC1585" s="17"/>
      <c r="ED1585" s="17"/>
      <c r="EE1585" s="17"/>
      <c r="EF1585" s="17"/>
    </row>
    <row r="1586" spans="2:136" ht="15">
      <c r="B1586" s="17"/>
      <c r="C1586" s="17"/>
      <c r="D1586" s="17"/>
      <c r="E1586" s="17"/>
      <c r="F1586" s="17"/>
      <c r="G1586" s="20"/>
      <c r="H1586" s="17"/>
      <c r="I1586" s="17"/>
      <c r="J1586" s="26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CK1586" s="17"/>
      <c r="CL1586" s="17"/>
      <c r="CM1586" s="17"/>
      <c r="CN1586" s="17"/>
      <c r="CO1586" s="17"/>
      <c r="CP1586" s="17"/>
      <c r="CQ1586" s="17"/>
      <c r="CR1586" s="17"/>
      <c r="CS1586" s="17"/>
      <c r="CT1586" s="17"/>
      <c r="CU1586" s="17"/>
      <c r="CV1586" s="17"/>
      <c r="CW1586" s="17"/>
      <c r="CX1586" s="17"/>
      <c r="CY1586" s="17"/>
      <c r="CZ1586" s="17"/>
      <c r="DA1586" s="17"/>
      <c r="DB1586" s="17"/>
      <c r="DC1586" s="17"/>
      <c r="DD1586" s="17"/>
      <c r="DE1586" s="17"/>
      <c r="DF1586" s="17"/>
      <c r="DG1586" s="17"/>
      <c r="DH1586" s="17"/>
      <c r="DI1586" s="17"/>
      <c r="DJ1586" s="17"/>
      <c r="DK1586" s="17"/>
      <c r="DL1586" s="17"/>
      <c r="DM1586" s="17"/>
      <c r="DN1586" s="17"/>
      <c r="DO1586" s="17"/>
      <c r="DP1586" s="17"/>
      <c r="DQ1586" s="17"/>
      <c r="DR1586" s="17"/>
      <c r="DS1586" s="17"/>
      <c r="DT1586" s="17"/>
      <c r="DU1586" s="17"/>
      <c r="DV1586" s="17"/>
      <c r="DW1586" s="17"/>
      <c r="DX1586" s="17"/>
      <c r="DY1586" s="17"/>
      <c r="DZ1586" s="17"/>
      <c r="EA1586" s="17"/>
      <c r="EB1586" s="17"/>
      <c r="EC1586" s="17"/>
      <c r="ED1586" s="17"/>
      <c r="EE1586" s="17"/>
      <c r="EF1586" s="17"/>
    </row>
    <row r="1587" spans="2:136" ht="15">
      <c r="B1587" s="17"/>
      <c r="C1587" s="17"/>
      <c r="D1587" s="17"/>
      <c r="E1587" s="17"/>
      <c r="F1587" s="17"/>
      <c r="G1587" s="20"/>
      <c r="H1587" s="17"/>
      <c r="I1587" s="17"/>
      <c r="J1587" s="26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CK1587" s="17"/>
      <c r="CL1587" s="17"/>
      <c r="CM1587" s="17"/>
      <c r="CN1587" s="17"/>
      <c r="CO1587" s="17"/>
      <c r="CP1587" s="17"/>
      <c r="CQ1587" s="17"/>
      <c r="CR1587" s="17"/>
      <c r="CS1587" s="17"/>
      <c r="CT1587" s="17"/>
      <c r="CU1587" s="17"/>
      <c r="CV1587" s="17"/>
      <c r="CW1587" s="17"/>
      <c r="CX1587" s="17"/>
      <c r="CY1587" s="17"/>
      <c r="CZ1587" s="17"/>
      <c r="DA1587" s="17"/>
      <c r="DB1587" s="17"/>
      <c r="DC1587" s="17"/>
      <c r="DD1587" s="17"/>
      <c r="DE1587" s="17"/>
      <c r="DF1587" s="17"/>
      <c r="DG1587" s="17"/>
      <c r="DH1587" s="17"/>
      <c r="DI1587" s="17"/>
      <c r="DJ1587" s="17"/>
      <c r="DK1587" s="17"/>
      <c r="DL1587" s="17"/>
      <c r="DM1587" s="17"/>
      <c r="DN1587" s="17"/>
      <c r="DO1587" s="17"/>
      <c r="DP1587" s="17"/>
      <c r="DQ1587" s="17"/>
      <c r="DR1587" s="17"/>
      <c r="DS1587" s="17"/>
      <c r="DT1587" s="17"/>
      <c r="DU1587" s="17"/>
      <c r="DV1587" s="17"/>
      <c r="DW1587" s="17"/>
      <c r="DX1587" s="17"/>
      <c r="DY1587" s="17"/>
      <c r="DZ1587" s="17"/>
      <c r="EA1587" s="17"/>
      <c r="EB1587" s="17"/>
      <c r="EC1587" s="17"/>
      <c r="ED1587" s="17"/>
      <c r="EE1587" s="17"/>
      <c r="EF1587" s="17"/>
    </row>
    <row r="1588" spans="2:136" ht="15">
      <c r="B1588" s="17"/>
      <c r="C1588" s="17"/>
      <c r="D1588" s="17"/>
      <c r="E1588" s="17"/>
      <c r="F1588" s="17"/>
      <c r="G1588" s="20"/>
      <c r="H1588" s="17"/>
      <c r="I1588" s="17"/>
      <c r="J1588" s="26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CK1588" s="17"/>
      <c r="CL1588" s="17"/>
      <c r="CM1588" s="17"/>
      <c r="CN1588" s="17"/>
      <c r="CO1588" s="17"/>
      <c r="CP1588" s="17"/>
      <c r="CQ1588" s="17"/>
      <c r="CR1588" s="17"/>
      <c r="CS1588" s="17"/>
      <c r="CT1588" s="17"/>
      <c r="CU1588" s="17"/>
      <c r="CV1588" s="17"/>
      <c r="CW1588" s="17"/>
      <c r="CX1588" s="17"/>
      <c r="CY1588" s="17"/>
      <c r="CZ1588" s="17"/>
      <c r="DA1588" s="17"/>
      <c r="DB1588" s="17"/>
      <c r="DC1588" s="17"/>
      <c r="DD1588" s="17"/>
      <c r="DE1588" s="17"/>
      <c r="DF1588" s="17"/>
      <c r="DG1588" s="17"/>
      <c r="DH1588" s="17"/>
      <c r="DI1588" s="17"/>
      <c r="DJ1588" s="17"/>
      <c r="DK1588" s="17"/>
      <c r="DL1588" s="17"/>
      <c r="DM1588" s="17"/>
      <c r="DN1588" s="17"/>
      <c r="DO1588" s="17"/>
      <c r="DP1588" s="17"/>
      <c r="DQ1588" s="17"/>
      <c r="DR1588" s="17"/>
      <c r="DS1588" s="17"/>
      <c r="DT1588" s="17"/>
      <c r="DU1588" s="17"/>
      <c r="DV1588" s="17"/>
      <c r="DW1588" s="17"/>
      <c r="DX1588" s="17"/>
      <c r="DY1588" s="17"/>
      <c r="DZ1588" s="17"/>
      <c r="EA1588" s="17"/>
      <c r="EB1588" s="17"/>
      <c r="EC1588" s="17"/>
      <c r="ED1588" s="17"/>
      <c r="EE1588" s="17"/>
      <c r="EF1588" s="17"/>
    </row>
    <row r="1589" spans="2:136" ht="15">
      <c r="B1589" s="17"/>
      <c r="C1589" s="17"/>
      <c r="D1589" s="17"/>
      <c r="E1589" s="17"/>
      <c r="F1589" s="17"/>
      <c r="G1589" s="20"/>
      <c r="H1589" s="17"/>
      <c r="I1589" s="17"/>
      <c r="J1589" s="26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CK1589" s="17"/>
      <c r="CL1589" s="17"/>
      <c r="CM1589" s="17"/>
      <c r="CN1589" s="17"/>
      <c r="CO1589" s="17"/>
      <c r="CP1589" s="17"/>
      <c r="CQ1589" s="17"/>
      <c r="CR1589" s="17"/>
      <c r="CS1589" s="17"/>
      <c r="CT1589" s="17"/>
      <c r="CU1589" s="17"/>
      <c r="CV1589" s="17"/>
      <c r="CW1589" s="17"/>
      <c r="CX1589" s="17"/>
      <c r="CY1589" s="17"/>
      <c r="CZ1589" s="17"/>
      <c r="DA1589" s="17"/>
      <c r="DB1589" s="17"/>
      <c r="DC1589" s="17"/>
      <c r="DD1589" s="17"/>
      <c r="DE1589" s="17"/>
      <c r="DF1589" s="17"/>
      <c r="DG1589" s="17"/>
      <c r="DH1589" s="17"/>
      <c r="DI1589" s="17"/>
      <c r="DJ1589" s="17"/>
      <c r="DK1589" s="17"/>
      <c r="DL1589" s="17"/>
      <c r="DM1589" s="17"/>
      <c r="DN1589" s="17"/>
      <c r="DO1589" s="17"/>
      <c r="DP1589" s="17"/>
      <c r="DQ1589" s="17"/>
      <c r="DR1589" s="17"/>
      <c r="DS1589" s="17"/>
      <c r="DT1589" s="17"/>
      <c r="DU1589" s="17"/>
      <c r="DV1589" s="17"/>
      <c r="DW1589" s="17"/>
      <c r="DX1589" s="17"/>
      <c r="DY1589" s="17"/>
      <c r="DZ1589" s="17"/>
      <c r="EA1589" s="17"/>
      <c r="EB1589" s="17"/>
      <c r="EC1589" s="17"/>
      <c r="ED1589" s="17"/>
      <c r="EE1589" s="17"/>
      <c r="EF1589" s="17"/>
    </row>
    <row r="1590" spans="2:136" ht="15">
      <c r="B1590" s="17"/>
      <c r="C1590" s="17"/>
      <c r="D1590" s="17"/>
      <c r="E1590" s="17"/>
      <c r="F1590" s="17"/>
      <c r="G1590" s="20"/>
      <c r="H1590" s="17"/>
      <c r="I1590" s="17"/>
      <c r="J1590" s="26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CK1590" s="17"/>
      <c r="CL1590" s="17"/>
      <c r="CM1590" s="17"/>
      <c r="CN1590" s="17"/>
      <c r="CO1590" s="17"/>
      <c r="CP1590" s="17"/>
      <c r="CQ1590" s="17"/>
      <c r="CR1590" s="17"/>
      <c r="CS1590" s="17"/>
      <c r="CT1590" s="17"/>
      <c r="CU1590" s="17"/>
      <c r="CV1590" s="17"/>
      <c r="CW1590" s="17"/>
      <c r="CX1590" s="17"/>
      <c r="CY1590" s="17"/>
      <c r="CZ1590" s="17"/>
      <c r="DA1590" s="17"/>
      <c r="DB1590" s="17"/>
      <c r="DC1590" s="17"/>
      <c r="DD1590" s="17"/>
      <c r="DE1590" s="17"/>
      <c r="DF1590" s="17"/>
      <c r="DG1590" s="17"/>
      <c r="DH1590" s="17"/>
      <c r="DI1590" s="17"/>
      <c r="DJ1590" s="17"/>
      <c r="DK1590" s="17"/>
      <c r="DL1590" s="17"/>
      <c r="DM1590" s="17"/>
      <c r="DN1590" s="17"/>
      <c r="DO1590" s="17"/>
      <c r="DP1590" s="17"/>
      <c r="DQ1590" s="17"/>
      <c r="DR1590" s="17"/>
      <c r="DS1590" s="17"/>
      <c r="DT1590" s="17"/>
      <c r="DU1590" s="17"/>
      <c r="DV1590" s="17"/>
      <c r="DW1590" s="17"/>
      <c r="DX1590" s="17"/>
      <c r="DY1590" s="17"/>
      <c r="DZ1590" s="17"/>
      <c r="EA1590" s="17"/>
      <c r="EB1590" s="17"/>
      <c r="EC1590" s="17"/>
      <c r="ED1590" s="17"/>
      <c r="EE1590" s="17"/>
      <c r="EF1590" s="17"/>
    </row>
    <row r="1591" spans="2:136" ht="15">
      <c r="B1591" s="17"/>
      <c r="C1591" s="17"/>
      <c r="D1591" s="17"/>
      <c r="E1591" s="17"/>
      <c r="F1591" s="17"/>
      <c r="G1591" s="20"/>
      <c r="H1591" s="17"/>
      <c r="I1591" s="17"/>
      <c r="J1591" s="26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CK1591" s="17"/>
      <c r="CL1591" s="17"/>
      <c r="CM1591" s="17"/>
      <c r="CN1591" s="17"/>
      <c r="CO1591" s="17"/>
      <c r="CP1591" s="17"/>
      <c r="CQ1591" s="17"/>
      <c r="CR1591" s="17"/>
      <c r="CS1591" s="17"/>
      <c r="CT1591" s="17"/>
      <c r="CU1591" s="17"/>
      <c r="CV1591" s="17"/>
      <c r="CW1591" s="17"/>
      <c r="CX1591" s="17"/>
      <c r="CY1591" s="17"/>
      <c r="CZ1591" s="17"/>
      <c r="DA1591" s="17"/>
      <c r="DB1591" s="17"/>
      <c r="DC1591" s="17"/>
      <c r="DD1591" s="17"/>
      <c r="DE1591" s="17"/>
      <c r="DF1591" s="17"/>
      <c r="DG1591" s="17"/>
      <c r="DH1591" s="17"/>
      <c r="DI1591" s="17"/>
      <c r="DJ1591" s="17"/>
      <c r="DK1591" s="17"/>
      <c r="DL1591" s="17"/>
      <c r="DM1591" s="17"/>
      <c r="DN1591" s="17"/>
      <c r="DO1591" s="17"/>
      <c r="DP1591" s="17"/>
      <c r="DQ1591" s="17"/>
      <c r="DR1591" s="17"/>
      <c r="DS1591" s="17"/>
      <c r="DT1591" s="17"/>
      <c r="DU1591" s="17"/>
      <c r="DV1591" s="17"/>
      <c r="DW1591" s="17"/>
      <c r="DX1591" s="17"/>
      <c r="DY1591" s="17"/>
      <c r="DZ1591" s="17"/>
      <c r="EA1591" s="17"/>
      <c r="EB1591" s="17"/>
      <c r="EC1591" s="17"/>
      <c r="ED1591" s="17"/>
      <c r="EE1591" s="17"/>
      <c r="EF1591" s="17"/>
    </row>
    <row r="1592" spans="2:136" ht="15">
      <c r="B1592" s="17"/>
      <c r="C1592" s="17"/>
      <c r="D1592" s="17"/>
      <c r="E1592" s="17"/>
      <c r="F1592" s="17"/>
      <c r="G1592" s="20"/>
      <c r="H1592" s="17"/>
      <c r="I1592" s="17"/>
      <c r="J1592" s="26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CK1592" s="17"/>
      <c r="CL1592" s="17"/>
      <c r="CM1592" s="17"/>
      <c r="CN1592" s="17"/>
      <c r="CO1592" s="17"/>
      <c r="CP1592" s="17"/>
      <c r="CQ1592" s="17"/>
      <c r="CR1592" s="17"/>
      <c r="CS1592" s="17"/>
      <c r="CT1592" s="17"/>
      <c r="CU1592" s="17"/>
      <c r="CV1592" s="17"/>
      <c r="CW1592" s="17"/>
      <c r="CX1592" s="17"/>
      <c r="CY1592" s="17"/>
      <c r="CZ1592" s="17"/>
      <c r="DA1592" s="17"/>
      <c r="DB1592" s="17"/>
      <c r="DC1592" s="17"/>
      <c r="DD1592" s="17"/>
      <c r="DE1592" s="17"/>
      <c r="DF1592" s="17"/>
      <c r="DG1592" s="17"/>
      <c r="DH1592" s="17"/>
      <c r="DI1592" s="17"/>
      <c r="DJ1592" s="17"/>
      <c r="DK1592" s="17"/>
      <c r="DL1592" s="17"/>
      <c r="DM1592" s="17"/>
      <c r="DN1592" s="17"/>
      <c r="DO1592" s="17"/>
      <c r="DP1592" s="17"/>
      <c r="DQ1592" s="17"/>
      <c r="DR1592" s="17"/>
      <c r="DS1592" s="17"/>
      <c r="DT1592" s="17"/>
      <c r="DU1592" s="17"/>
      <c r="DV1592" s="17"/>
      <c r="DW1592" s="17"/>
      <c r="DX1592" s="17"/>
      <c r="DY1592" s="17"/>
      <c r="DZ1592" s="17"/>
      <c r="EA1592" s="17"/>
      <c r="EB1592" s="17"/>
      <c r="EC1592" s="17"/>
      <c r="ED1592" s="17"/>
      <c r="EE1592" s="17"/>
      <c r="EF1592" s="17"/>
    </row>
    <row r="1593" spans="2:136" ht="15">
      <c r="B1593" s="17"/>
      <c r="C1593" s="17"/>
      <c r="D1593" s="17"/>
      <c r="E1593" s="17"/>
      <c r="F1593" s="17"/>
      <c r="G1593" s="20"/>
      <c r="H1593" s="17"/>
      <c r="I1593" s="17"/>
      <c r="J1593" s="26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CK1593" s="17"/>
      <c r="CL1593" s="17"/>
      <c r="CM1593" s="17"/>
      <c r="CN1593" s="17"/>
      <c r="CO1593" s="17"/>
      <c r="CP1593" s="17"/>
      <c r="CQ1593" s="17"/>
      <c r="CR1593" s="17"/>
      <c r="CS1593" s="17"/>
      <c r="CT1593" s="17"/>
      <c r="CU1593" s="17"/>
      <c r="CV1593" s="17"/>
      <c r="CW1593" s="17"/>
      <c r="CX1593" s="17"/>
      <c r="CY1593" s="17"/>
      <c r="CZ1593" s="17"/>
      <c r="DA1593" s="17"/>
      <c r="DB1593" s="17"/>
      <c r="DC1593" s="17"/>
      <c r="DD1593" s="17"/>
      <c r="DE1593" s="17"/>
      <c r="DF1593" s="17"/>
      <c r="DG1593" s="17"/>
      <c r="DH1593" s="17"/>
      <c r="DI1593" s="17"/>
      <c r="DJ1593" s="17"/>
      <c r="DK1593" s="17"/>
      <c r="DL1593" s="17"/>
      <c r="DM1593" s="17"/>
      <c r="DN1593" s="17"/>
      <c r="DO1593" s="17"/>
      <c r="DP1593" s="17"/>
      <c r="DQ1593" s="17"/>
      <c r="DR1593" s="17"/>
      <c r="DS1593" s="17"/>
      <c r="DT1593" s="17"/>
      <c r="DU1593" s="17"/>
      <c r="DV1593" s="17"/>
      <c r="DW1593" s="17"/>
      <c r="DX1593" s="17"/>
      <c r="DY1593" s="17"/>
      <c r="DZ1593" s="17"/>
      <c r="EA1593" s="17"/>
      <c r="EB1593" s="17"/>
      <c r="EC1593" s="17"/>
      <c r="ED1593" s="17"/>
      <c r="EE1593" s="17"/>
      <c r="EF1593" s="17"/>
    </row>
    <row r="1594" spans="2:136" ht="15">
      <c r="B1594" s="17"/>
      <c r="C1594" s="17"/>
      <c r="D1594" s="17"/>
      <c r="E1594" s="17"/>
      <c r="F1594" s="17"/>
      <c r="G1594" s="20"/>
      <c r="H1594" s="17"/>
      <c r="I1594" s="17"/>
      <c r="J1594" s="26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CK1594" s="17"/>
      <c r="CL1594" s="17"/>
      <c r="CM1594" s="17"/>
      <c r="CN1594" s="17"/>
      <c r="CO1594" s="17"/>
      <c r="CP1594" s="17"/>
      <c r="CQ1594" s="17"/>
      <c r="CR1594" s="17"/>
      <c r="CS1594" s="17"/>
      <c r="CT1594" s="17"/>
      <c r="CU1594" s="17"/>
      <c r="CV1594" s="17"/>
      <c r="CW1594" s="17"/>
      <c r="CX1594" s="17"/>
      <c r="CY1594" s="17"/>
      <c r="CZ1594" s="17"/>
      <c r="DA1594" s="17"/>
      <c r="DB1594" s="17"/>
      <c r="DC1594" s="17"/>
      <c r="DD1594" s="17"/>
      <c r="DE1594" s="17"/>
      <c r="DF1594" s="17"/>
      <c r="DG1594" s="17"/>
      <c r="DH1594" s="17"/>
      <c r="DI1594" s="17"/>
      <c r="DJ1594" s="17"/>
      <c r="DK1594" s="17"/>
      <c r="DL1594" s="17"/>
      <c r="DM1594" s="17"/>
      <c r="DN1594" s="17"/>
      <c r="DO1594" s="17"/>
      <c r="DP1594" s="17"/>
      <c r="DQ1594" s="17"/>
      <c r="DR1594" s="17"/>
      <c r="DS1594" s="17"/>
      <c r="DT1594" s="17"/>
      <c r="DU1594" s="17"/>
      <c r="DV1594" s="17"/>
      <c r="DW1594" s="17"/>
      <c r="DX1594" s="17"/>
      <c r="DY1594" s="17"/>
      <c r="DZ1594" s="17"/>
      <c r="EA1594" s="17"/>
      <c r="EB1594" s="17"/>
      <c r="EC1594" s="17"/>
      <c r="ED1594" s="17"/>
      <c r="EE1594" s="17"/>
      <c r="EF1594" s="17"/>
    </row>
    <row r="1595" spans="2:136" ht="15">
      <c r="B1595" s="17"/>
      <c r="C1595" s="17"/>
      <c r="D1595" s="17"/>
      <c r="E1595" s="17"/>
      <c r="F1595" s="17"/>
      <c r="G1595" s="20"/>
      <c r="H1595" s="17"/>
      <c r="I1595" s="17"/>
      <c r="J1595" s="26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CK1595" s="17"/>
      <c r="CL1595" s="17"/>
      <c r="CM1595" s="17"/>
      <c r="CN1595" s="17"/>
      <c r="CO1595" s="17"/>
      <c r="CP1595" s="17"/>
      <c r="CQ1595" s="17"/>
      <c r="CR1595" s="17"/>
      <c r="CS1595" s="17"/>
      <c r="CT1595" s="17"/>
      <c r="CU1595" s="17"/>
      <c r="CV1595" s="17"/>
      <c r="CW1595" s="17"/>
      <c r="CX1595" s="17"/>
      <c r="CY1595" s="17"/>
      <c r="CZ1595" s="17"/>
      <c r="DA1595" s="17"/>
      <c r="DB1595" s="17"/>
      <c r="DC1595" s="17"/>
      <c r="DD1595" s="17"/>
      <c r="DE1595" s="17"/>
      <c r="DF1595" s="17"/>
      <c r="DG1595" s="17"/>
      <c r="DH1595" s="17"/>
      <c r="DI1595" s="17"/>
      <c r="DJ1595" s="17"/>
      <c r="DK1595" s="17"/>
      <c r="DL1595" s="17"/>
      <c r="DM1595" s="17"/>
      <c r="DN1595" s="17"/>
      <c r="DO1595" s="17"/>
      <c r="DP1595" s="17"/>
      <c r="DQ1595" s="17"/>
      <c r="DR1595" s="17"/>
      <c r="DS1595" s="17"/>
      <c r="DT1595" s="17"/>
      <c r="DU1595" s="17"/>
      <c r="DV1595" s="17"/>
      <c r="DW1595" s="17"/>
      <c r="DX1595" s="17"/>
      <c r="DY1595" s="17"/>
      <c r="DZ1595" s="17"/>
      <c r="EA1595" s="17"/>
      <c r="EB1595" s="17"/>
      <c r="EC1595" s="17"/>
      <c r="ED1595" s="17"/>
      <c r="EE1595" s="17"/>
      <c r="EF1595" s="17"/>
    </row>
    <row r="1596" spans="2:136" ht="15">
      <c r="B1596" s="17"/>
      <c r="C1596" s="17"/>
      <c r="D1596" s="17"/>
      <c r="E1596" s="17"/>
      <c r="F1596" s="17"/>
      <c r="G1596" s="20"/>
      <c r="H1596" s="17"/>
      <c r="I1596" s="17"/>
      <c r="J1596" s="26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CK1596" s="17"/>
      <c r="CL1596" s="17"/>
      <c r="CM1596" s="17"/>
      <c r="CN1596" s="17"/>
      <c r="CO1596" s="17"/>
      <c r="CP1596" s="17"/>
      <c r="CQ1596" s="17"/>
      <c r="CR1596" s="17"/>
      <c r="CS1596" s="17"/>
      <c r="CT1596" s="17"/>
      <c r="CU1596" s="17"/>
      <c r="CV1596" s="17"/>
      <c r="CW1596" s="17"/>
      <c r="CX1596" s="17"/>
      <c r="CY1596" s="17"/>
      <c r="CZ1596" s="17"/>
      <c r="DA1596" s="17"/>
      <c r="DB1596" s="17"/>
      <c r="DC1596" s="17"/>
      <c r="DD1596" s="17"/>
      <c r="DE1596" s="17"/>
      <c r="DF1596" s="17"/>
      <c r="DG1596" s="17"/>
      <c r="DH1596" s="17"/>
      <c r="DI1596" s="17"/>
      <c r="DJ1596" s="17"/>
      <c r="DK1596" s="17"/>
      <c r="DL1596" s="17"/>
      <c r="DM1596" s="17"/>
      <c r="DN1596" s="17"/>
      <c r="DO1596" s="17"/>
      <c r="DP1596" s="17"/>
      <c r="DQ1596" s="17"/>
      <c r="DR1596" s="17"/>
      <c r="DS1596" s="17"/>
      <c r="DT1596" s="17"/>
      <c r="DU1596" s="17"/>
      <c r="DV1596" s="17"/>
      <c r="DW1596" s="17"/>
      <c r="DX1596" s="17"/>
      <c r="DY1596" s="17"/>
      <c r="DZ1596" s="17"/>
      <c r="EA1596" s="17"/>
      <c r="EB1596" s="17"/>
      <c r="EC1596" s="17"/>
      <c r="ED1596" s="17"/>
      <c r="EE1596" s="17"/>
      <c r="EF1596" s="17"/>
    </row>
    <row r="1597" spans="2:136" ht="15">
      <c r="B1597" s="17"/>
      <c r="C1597" s="17"/>
      <c r="D1597" s="17"/>
      <c r="E1597" s="17"/>
      <c r="F1597" s="17"/>
      <c r="G1597" s="20"/>
      <c r="H1597" s="17"/>
      <c r="I1597" s="17"/>
      <c r="J1597" s="26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CK1597" s="17"/>
      <c r="CL1597" s="17"/>
      <c r="CM1597" s="17"/>
      <c r="CN1597" s="17"/>
      <c r="CO1597" s="17"/>
      <c r="CP1597" s="17"/>
      <c r="CQ1597" s="17"/>
      <c r="CR1597" s="17"/>
      <c r="CS1597" s="17"/>
      <c r="CT1597" s="17"/>
      <c r="CU1597" s="17"/>
      <c r="CV1597" s="17"/>
      <c r="CW1597" s="17"/>
      <c r="CX1597" s="17"/>
      <c r="CY1597" s="17"/>
      <c r="CZ1597" s="17"/>
      <c r="DA1597" s="17"/>
      <c r="DB1597" s="17"/>
      <c r="DC1597" s="17"/>
      <c r="DD1597" s="17"/>
      <c r="DE1597" s="17"/>
      <c r="DF1597" s="17"/>
      <c r="DG1597" s="17"/>
      <c r="DH1597" s="17"/>
      <c r="DI1597" s="17"/>
      <c r="DJ1597" s="17"/>
      <c r="DK1597" s="17"/>
      <c r="DL1597" s="17"/>
      <c r="DM1597" s="17"/>
      <c r="DN1597" s="17"/>
      <c r="DO1597" s="17"/>
      <c r="DP1597" s="17"/>
      <c r="DQ1597" s="17"/>
      <c r="DR1597" s="17"/>
      <c r="DS1597" s="17"/>
      <c r="DT1597" s="17"/>
      <c r="DU1597" s="17"/>
      <c r="DV1597" s="17"/>
      <c r="DW1597" s="17"/>
      <c r="DX1597" s="17"/>
      <c r="DY1597" s="17"/>
      <c r="DZ1597" s="17"/>
      <c r="EA1597" s="17"/>
      <c r="EB1597" s="17"/>
      <c r="EC1597" s="17"/>
      <c r="ED1597" s="17"/>
      <c r="EE1597" s="17"/>
      <c r="EF1597" s="17"/>
    </row>
    <row r="1598" spans="2:136" ht="15">
      <c r="B1598" s="17"/>
      <c r="C1598" s="17"/>
      <c r="D1598" s="17"/>
      <c r="E1598" s="17"/>
      <c r="F1598" s="17"/>
      <c r="G1598" s="20"/>
      <c r="H1598" s="17"/>
      <c r="I1598" s="17"/>
      <c r="J1598" s="26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CK1598" s="17"/>
      <c r="CL1598" s="17"/>
      <c r="CM1598" s="17"/>
      <c r="CN1598" s="17"/>
      <c r="CO1598" s="17"/>
      <c r="CP1598" s="17"/>
      <c r="CQ1598" s="17"/>
      <c r="CR1598" s="17"/>
      <c r="CS1598" s="17"/>
      <c r="CT1598" s="17"/>
      <c r="CU1598" s="17"/>
      <c r="CV1598" s="17"/>
      <c r="CW1598" s="17"/>
      <c r="CX1598" s="17"/>
      <c r="CY1598" s="17"/>
      <c r="CZ1598" s="17"/>
      <c r="DA1598" s="17"/>
      <c r="DB1598" s="17"/>
      <c r="DC1598" s="17"/>
      <c r="DD1598" s="17"/>
      <c r="DE1598" s="17"/>
      <c r="DF1598" s="17"/>
      <c r="DG1598" s="17"/>
      <c r="DH1598" s="17"/>
      <c r="DI1598" s="17"/>
      <c r="DJ1598" s="17"/>
      <c r="DK1598" s="17"/>
      <c r="DL1598" s="17"/>
      <c r="DM1598" s="17"/>
      <c r="DN1598" s="17"/>
      <c r="DO1598" s="17"/>
      <c r="DP1598" s="17"/>
      <c r="DQ1598" s="17"/>
      <c r="DR1598" s="17"/>
      <c r="DS1598" s="17"/>
      <c r="DT1598" s="17"/>
      <c r="DU1598" s="17"/>
      <c r="DV1598" s="17"/>
      <c r="DW1598" s="17"/>
      <c r="DX1598" s="17"/>
      <c r="DY1598" s="17"/>
      <c r="DZ1598" s="17"/>
      <c r="EA1598" s="17"/>
      <c r="EB1598" s="17"/>
      <c r="EC1598" s="17"/>
      <c r="ED1598" s="17"/>
      <c r="EE1598" s="17"/>
      <c r="EF1598" s="17"/>
    </row>
    <row r="1599" spans="2:136" ht="15">
      <c r="B1599" s="17"/>
      <c r="C1599" s="17"/>
      <c r="D1599" s="17"/>
      <c r="E1599" s="17"/>
      <c r="F1599" s="17"/>
      <c r="G1599" s="20"/>
      <c r="H1599" s="17"/>
      <c r="I1599" s="17"/>
      <c r="J1599" s="26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CK1599" s="17"/>
      <c r="CL1599" s="17"/>
      <c r="CM1599" s="17"/>
      <c r="CN1599" s="17"/>
      <c r="CO1599" s="17"/>
      <c r="CP1599" s="17"/>
      <c r="CQ1599" s="17"/>
      <c r="CR1599" s="17"/>
      <c r="CS1599" s="17"/>
      <c r="CT1599" s="17"/>
      <c r="CU1599" s="17"/>
      <c r="CV1599" s="17"/>
      <c r="CW1599" s="17"/>
      <c r="CX1599" s="17"/>
      <c r="CY1599" s="17"/>
      <c r="CZ1599" s="17"/>
      <c r="DA1599" s="17"/>
      <c r="DB1599" s="17"/>
      <c r="DC1599" s="17"/>
      <c r="DD1599" s="17"/>
      <c r="DE1599" s="17"/>
      <c r="DF1599" s="17"/>
      <c r="DG1599" s="17"/>
      <c r="DH1599" s="17"/>
      <c r="DI1599" s="17"/>
      <c r="DJ1599" s="17"/>
      <c r="DK1599" s="17"/>
      <c r="DL1599" s="17"/>
      <c r="DM1599" s="17"/>
      <c r="DN1599" s="17"/>
      <c r="DO1599" s="17"/>
      <c r="DP1599" s="17"/>
      <c r="DQ1599" s="17"/>
      <c r="DR1599" s="17"/>
      <c r="DS1599" s="17"/>
      <c r="DT1599" s="17"/>
      <c r="DU1599" s="17"/>
      <c r="DV1599" s="17"/>
      <c r="DW1599" s="17"/>
      <c r="DX1599" s="17"/>
      <c r="DY1599" s="17"/>
      <c r="DZ1599" s="17"/>
      <c r="EA1599" s="17"/>
      <c r="EB1599" s="17"/>
      <c r="EC1599" s="17"/>
      <c r="ED1599" s="17"/>
      <c r="EE1599" s="17"/>
      <c r="EF1599" s="17"/>
    </row>
    <row r="1600" spans="2:136" ht="15">
      <c r="B1600" s="17"/>
      <c r="C1600" s="17"/>
      <c r="D1600" s="17"/>
      <c r="E1600" s="17"/>
      <c r="F1600" s="17"/>
      <c r="G1600" s="20"/>
      <c r="H1600" s="17"/>
      <c r="I1600" s="17"/>
      <c r="J1600" s="26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CK1600" s="17"/>
      <c r="CL1600" s="17"/>
      <c r="CM1600" s="17"/>
      <c r="CN1600" s="17"/>
      <c r="CO1600" s="17"/>
      <c r="CP1600" s="17"/>
      <c r="CQ1600" s="17"/>
      <c r="CR1600" s="17"/>
      <c r="CS1600" s="17"/>
      <c r="CT1600" s="17"/>
      <c r="CU1600" s="17"/>
      <c r="CV1600" s="17"/>
      <c r="CW1600" s="17"/>
      <c r="CX1600" s="17"/>
      <c r="CY1600" s="17"/>
      <c r="CZ1600" s="17"/>
      <c r="DA1600" s="17"/>
      <c r="DB1600" s="17"/>
      <c r="DC1600" s="17"/>
      <c r="DD1600" s="17"/>
      <c r="DE1600" s="17"/>
      <c r="DF1600" s="17"/>
      <c r="DG1600" s="17"/>
      <c r="DH1600" s="17"/>
      <c r="DI1600" s="17"/>
      <c r="DJ1600" s="17"/>
      <c r="DK1600" s="17"/>
      <c r="DL1600" s="17"/>
      <c r="DM1600" s="17"/>
      <c r="DN1600" s="17"/>
      <c r="DO1600" s="17"/>
      <c r="DP1600" s="17"/>
      <c r="DQ1600" s="17"/>
      <c r="DR1600" s="17"/>
      <c r="DS1600" s="17"/>
      <c r="DT1600" s="17"/>
      <c r="DU1600" s="17"/>
      <c r="DV1600" s="17"/>
      <c r="DW1600" s="17"/>
      <c r="DX1600" s="17"/>
      <c r="DY1600" s="17"/>
      <c r="DZ1600" s="17"/>
      <c r="EA1600" s="17"/>
      <c r="EB1600" s="17"/>
      <c r="EC1600" s="17"/>
      <c r="ED1600" s="17"/>
      <c r="EE1600" s="17"/>
      <c r="EF1600" s="17"/>
    </row>
    <row r="1601" spans="2:136" ht="15">
      <c r="B1601" s="17"/>
      <c r="C1601" s="17"/>
      <c r="D1601" s="17"/>
      <c r="E1601" s="17"/>
      <c r="F1601" s="17"/>
      <c r="G1601" s="20"/>
      <c r="H1601" s="17"/>
      <c r="I1601" s="17"/>
      <c r="J1601" s="26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CK1601" s="17"/>
      <c r="CL1601" s="17"/>
      <c r="CM1601" s="17"/>
      <c r="CN1601" s="17"/>
      <c r="CO1601" s="17"/>
      <c r="CP1601" s="17"/>
      <c r="CQ1601" s="17"/>
      <c r="CR1601" s="17"/>
      <c r="CS1601" s="17"/>
      <c r="CT1601" s="17"/>
      <c r="CU1601" s="17"/>
      <c r="CV1601" s="17"/>
      <c r="CW1601" s="17"/>
      <c r="CX1601" s="17"/>
      <c r="CY1601" s="17"/>
      <c r="CZ1601" s="17"/>
      <c r="DA1601" s="17"/>
      <c r="DB1601" s="17"/>
      <c r="DC1601" s="17"/>
      <c r="DD1601" s="17"/>
      <c r="DE1601" s="17"/>
      <c r="DF1601" s="17"/>
      <c r="DG1601" s="17"/>
      <c r="DH1601" s="17"/>
      <c r="DI1601" s="17"/>
      <c r="DJ1601" s="17"/>
      <c r="DK1601" s="17"/>
      <c r="DL1601" s="17"/>
      <c r="DM1601" s="17"/>
      <c r="DN1601" s="17"/>
      <c r="DO1601" s="17"/>
      <c r="DP1601" s="17"/>
      <c r="DQ1601" s="17"/>
      <c r="DR1601" s="17"/>
      <c r="DS1601" s="17"/>
      <c r="DT1601" s="17"/>
      <c r="DU1601" s="17"/>
      <c r="DV1601" s="17"/>
      <c r="DW1601" s="17"/>
      <c r="DX1601" s="17"/>
      <c r="DY1601" s="17"/>
      <c r="DZ1601" s="17"/>
      <c r="EA1601" s="17"/>
      <c r="EB1601" s="17"/>
      <c r="EC1601" s="17"/>
      <c r="ED1601" s="17"/>
      <c r="EE1601" s="17"/>
      <c r="EF1601" s="17"/>
    </row>
    <row r="1602" spans="2:136" ht="15">
      <c r="B1602" s="17"/>
      <c r="C1602" s="17"/>
      <c r="D1602" s="17"/>
      <c r="E1602" s="17"/>
      <c r="F1602" s="17"/>
      <c r="G1602" s="20"/>
      <c r="H1602" s="17"/>
      <c r="I1602" s="17"/>
      <c r="J1602" s="26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CK1602" s="17"/>
      <c r="CL1602" s="17"/>
      <c r="CM1602" s="17"/>
      <c r="CN1602" s="17"/>
      <c r="CO1602" s="17"/>
      <c r="CP1602" s="17"/>
      <c r="CQ1602" s="17"/>
      <c r="CR1602" s="17"/>
      <c r="CS1602" s="17"/>
      <c r="CT1602" s="17"/>
      <c r="CU1602" s="17"/>
      <c r="CV1602" s="17"/>
      <c r="CW1602" s="17"/>
      <c r="CX1602" s="17"/>
      <c r="CY1602" s="17"/>
      <c r="CZ1602" s="17"/>
      <c r="DA1602" s="17"/>
      <c r="DB1602" s="17"/>
      <c r="DC1602" s="17"/>
      <c r="DD1602" s="17"/>
      <c r="DE1602" s="17"/>
      <c r="DF1602" s="17"/>
      <c r="DG1602" s="17"/>
      <c r="DH1602" s="17"/>
      <c r="DI1602" s="17"/>
      <c r="DJ1602" s="17"/>
      <c r="DK1602" s="17"/>
      <c r="DL1602" s="17"/>
      <c r="DM1602" s="17"/>
      <c r="DN1602" s="17"/>
      <c r="DO1602" s="17"/>
      <c r="DP1602" s="17"/>
      <c r="DQ1602" s="17"/>
      <c r="DR1602" s="17"/>
      <c r="DS1602" s="17"/>
      <c r="DT1602" s="17"/>
      <c r="DU1602" s="17"/>
      <c r="DV1602" s="17"/>
      <c r="DW1602" s="17"/>
      <c r="DX1602" s="17"/>
      <c r="DY1602" s="17"/>
      <c r="DZ1602" s="17"/>
      <c r="EA1602" s="17"/>
      <c r="EB1602" s="17"/>
      <c r="EC1602" s="17"/>
      <c r="ED1602" s="17"/>
      <c r="EE1602" s="17"/>
      <c r="EF1602" s="17"/>
    </row>
    <row r="1603" spans="2:136" ht="15">
      <c r="B1603" s="17"/>
      <c r="C1603" s="17"/>
      <c r="D1603" s="17"/>
      <c r="E1603" s="17"/>
      <c r="F1603" s="17"/>
      <c r="G1603" s="20"/>
      <c r="H1603" s="17"/>
      <c r="I1603" s="17"/>
      <c r="J1603" s="26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CK1603" s="17"/>
      <c r="CL1603" s="17"/>
      <c r="CM1603" s="17"/>
      <c r="CN1603" s="17"/>
      <c r="CO1603" s="17"/>
      <c r="CP1603" s="17"/>
      <c r="CQ1603" s="17"/>
      <c r="CR1603" s="17"/>
      <c r="CS1603" s="17"/>
      <c r="CT1603" s="17"/>
      <c r="CU1603" s="17"/>
      <c r="CV1603" s="17"/>
      <c r="CW1603" s="17"/>
      <c r="CX1603" s="17"/>
      <c r="CY1603" s="17"/>
      <c r="CZ1603" s="17"/>
      <c r="DA1603" s="17"/>
      <c r="DB1603" s="17"/>
      <c r="DC1603" s="17"/>
      <c r="DD1603" s="17"/>
      <c r="DE1603" s="17"/>
      <c r="DF1603" s="17"/>
      <c r="DG1603" s="17"/>
      <c r="DH1603" s="17"/>
      <c r="DI1603" s="17"/>
      <c r="DJ1603" s="17"/>
      <c r="DK1603" s="17"/>
      <c r="DL1603" s="17"/>
      <c r="DM1603" s="17"/>
      <c r="DN1603" s="17"/>
      <c r="DO1603" s="17"/>
      <c r="DP1603" s="17"/>
      <c r="DQ1603" s="17"/>
      <c r="DR1603" s="17"/>
      <c r="DS1603" s="17"/>
      <c r="DT1603" s="17"/>
      <c r="DU1603" s="17"/>
      <c r="DV1603" s="17"/>
      <c r="DW1603" s="17"/>
      <c r="DX1603" s="17"/>
      <c r="DY1603" s="17"/>
      <c r="DZ1603" s="17"/>
      <c r="EA1603" s="17"/>
      <c r="EB1603" s="17"/>
      <c r="EC1603" s="17"/>
      <c r="ED1603" s="17"/>
      <c r="EE1603" s="17"/>
      <c r="EF1603" s="17"/>
    </row>
    <row r="1604" spans="2:136" ht="15">
      <c r="B1604" s="17"/>
      <c r="C1604" s="17"/>
      <c r="D1604" s="17"/>
      <c r="E1604" s="17"/>
      <c r="F1604" s="17"/>
      <c r="G1604" s="20"/>
      <c r="H1604" s="17"/>
      <c r="I1604" s="17"/>
      <c r="J1604" s="26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CK1604" s="17"/>
      <c r="CL1604" s="17"/>
      <c r="CM1604" s="17"/>
      <c r="CN1604" s="17"/>
      <c r="CO1604" s="17"/>
      <c r="CP1604" s="17"/>
      <c r="CQ1604" s="17"/>
      <c r="CR1604" s="17"/>
      <c r="CS1604" s="17"/>
      <c r="CT1604" s="17"/>
      <c r="CU1604" s="17"/>
      <c r="CV1604" s="17"/>
      <c r="CW1604" s="17"/>
      <c r="CX1604" s="17"/>
      <c r="CY1604" s="17"/>
      <c r="CZ1604" s="17"/>
      <c r="DA1604" s="17"/>
      <c r="DB1604" s="17"/>
      <c r="DC1604" s="17"/>
      <c r="DD1604" s="17"/>
      <c r="DE1604" s="17"/>
      <c r="DF1604" s="17"/>
      <c r="DG1604" s="17"/>
      <c r="DH1604" s="17"/>
      <c r="DI1604" s="17"/>
      <c r="DJ1604" s="17"/>
      <c r="DK1604" s="17"/>
      <c r="DL1604" s="17"/>
      <c r="DM1604" s="17"/>
      <c r="DN1604" s="17"/>
      <c r="DO1604" s="17"/>
      <c r="DP1604" s="17"/>
      <c r="DQ1604" s="17"/>
      <c r="DR1604" s="17"/>
      <c r="DS1604" s="17"/>
      <c r="DT1604" s="17"/>
      <c r="DU1604" s="17"/>
      <c r="DV1604" s="17"/>
      <c r="DW1604" s="17"/>
      <c r="DX1604" s="17"/>
      <c r="DY1604" s="17"/>
      <c r="DZ1604" s="17"/>
      <c r="EA1604" s="17"/>
      <c r="EB1604" s="17"/>
      <c r="EC1604" s="17"/>
      <c r="ED1604" s="17"/>
      <c r="EE1604" s="17"/>
      <c r="EF1604" s="17"/>
    </row>
    <row r="1605" spans="2:136" ht="15">
      <c r="B1605" s="17"/>
      <c r="C1605" s="17"/>
      <c r="D1605" s="17"/>
      <c r="E1605" s="17"/>
      <c r="F1605" s="17"/>
      <c r="G1605" s="20"/>
      <c r="H1605" s="17"/>
      <c r="I1605" s="17"/>
      <c r="J1605" s="26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CK1605" s="17"/>
      <c r="CL1605" s="17"/>
      <c r="CM1605" s="17"/>
      <c r="CN1605" s="17"/>
      <c r="CO1605" s="17"/>
      <c r="CP1605" s="17"/>
      <c r="CQ1605" s="17"/>
      <c r="CR1605" s="17"/>
      <c r="CS1605" s="17"/>
      <c r="CT1605" s="17"/>
      <c r="CU1605" s="17"/>
      <c r="CV1605" s="17"/>
      <c r="CW1605" s="17"/>
      <c r="CX1605" s="17"/>
      <c r="CY1605" s="17"/>
      <c r="CZ1605" s="17"/>
      <c r="DA1605" s="17"/>
      <c r="DB1605" s="17"/>
      <c r="DC1605" s="17"/>
      <c r="DD1605" s="17"/>
      <c r="DE1605" s="17"/>
      <c r="DF1605" s="17"/>
      <c r="DG1605" s="17"/>
      <c r="DH1605" s="17"/>
      <c r="DI1605" s="17"/>
      <c r="DJ1605" s="17"/>
      <c r="DK1605" s="17"/>
      <c r="DL1605" s="17"/>
      <c r="DM1605" s="17"/>
      <c r="DN1605" s="17"/>
      <c r="DO1605" s="17"/>
      <c r="DP1605" s="17"/>
      <c r="DQ1605" s="17"/>
      <c r="DR1605" s="17"/>
      <c r="DS1605" s="17"/>
      <c r="DT1605" s="17"/>
      <c r="DU1605" s="17"/>
      <c r="DV1605" s="17"/>
      <c r="DW1605" s="17"/>
      <c r="DX1605" s="17"/>
      <c r="DY1605" s="17"/>
      <c r="DZ1605" s="17"/>
      <c r="EA1605" s="17"/>
      <c r="EB1605" s="17"/>
      <c r="EC1605" s="17"/>
      <c r="ED1605" s="17"/>
      <c r="EE1605" s="17"/>
      <c r="EF1605" s="17"/>
    </row>
    <row r="1606" spans="2:136" ht="15">
      <c r="B1606" s="17"/>
      <c r="C1606" s="17"/>
      <c r="D1606" s="17"/>
      <c r="E1606" s="17"/>
      <c r="F1606" s="17"/>
      <c r="G1606" s="20"/>
      <c r="H1606" s="17"/>
      <c r="I1606" s="17"/>
      <c r="J1606" s="26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CK1606" s="17"/>
      <c r="CL1606" s="17"/>
      <c r="CM1606" s="17"/>
      <c r="CN1606" s="17"/>
      <c r="CO1606" s="17"/>
      <c r="CP1606" s="17"/>
      <c r="CQ1606" s="17"/>
      <c r="CR1606" s="17"/>
      <c r="CS1606" s="17"/>
      <c r="CT1606" s="17"/>
      <c r="CU1606" s="17"/>
      <c r="CV1606" s="17"/>
      <c r="CW1606" s="17"/>
      <c r="CX1606" s="17"/>
      <c r="CY1606" s="17"/>
      <c r="CZ1606" s="17"/>
      <c r="DA1606" s="17"/>
      <c r="DB1606" s="17"/>
      <c r="DC1606" s="17"/>
      <c r="DD1606" s="17"/>
      <c r="DE1606" s="17"/>
      <c r="DF1606" s="17"/>
      <c r="DG1606" s="17"/>
      <c r="DH1606" s="17"/>
      <c r="DI1606" s="17"/>
      <c r="DJ1606" s="17"/>
      <c r="DK1606" s="17"/>
      <c r="DL1606" s="17"/>
      <c r="DM1606" s="17"/>
      <c r="DN1606" s="17"/>
      <c r="DO1606" s="17"/>
      <c r="DP1606" s="17"/>
      <c r="DQ1606" s="17"/>
      <c r="DR1606" s="17"/>
      <c r="DS1606" s="17"/>
      <c r="DT1606" s="17"/>
      <c r="DU1606" s="17"/>
      <c r="DV1606" s="17"/>
      <c r="DW1606" s="17"/>
      <c r="DX1606" s="17"/>
      <c r="DY1606" s="17"/>
      <c r="DZ1606" s="17"/>
      <c r="EA1606" s="17"/>
      <c r="EB1606" s="17"/>
      <c r="EC1606" s="17"/>
      <c r="ED1606" s="17"/>
      <c r="EE1606" s="17"/>
      <c r="EF1606" s="17"/>
    </row>
    <row r="1607" spans="2:136" ht="15">
      <c r="B1607" s="17"/>
      <c r="C1607" s="17"/>
      <c r="D1607" s="17"/>
      <c r="E1607" s="17"/>
      <c r="F1607" s="17"/>
      <c r="G1607" s="20"/>
      <c r="H1607" s="17"/>
      <c r="I1607" s="17"/>
      <c r="J1607" s="26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CK1607" s="17"/>
      <c r="CL1607" s="17"/>
      <c r="CM1607" s="17"/>
      <c r="CN1607" s="17"/>
      <c r="CO1607" s="17"/>
      <c r="CP1607" s="17"/>
      <c r="CQ1607" s="17"/>
      <c r="CR1607" s="17"/>
      <c r="CS1607" s="17"/>
      <c r="CT1607" s="17"/>
      <c r="CU1607" s="17"/>
      <c r="CV1607" s="17"/>
      <c r="CW1607" s="17"/>
      <c r="CX1607" s="17"/>
      <c r="CY1607" s="17"/>
      <c r="CZ1607" s="17"/>
      <c r="DA1607" s="17"/>
      <c r="DB1607" s="17"/>
      <c r="DC1607" s="17"/>
      <c r="DD1607" s="17"/>
      <c r="DE1607" s="17"/>
      <c r="DF1607" s="17"/>
      <c r="DG1607" s="17"/>
      <c r="DH1607" s="17"/>
      <c r="DI1607" s="17"/>
      <c r="DJ1607" s="17"/>
      <c r="DK1607" s="17"/>
      <c r="DL1607" s="17"/>
      <c r="DM1607" s="17"/>
      <c r="DN1607" s="17"/>
      <c r="DO1607" s="17"/>
      <c r="DP1607" s="17"/>
      <c r="DQ1607" s="17"/>
      <c r="DR1607" s="17"/>
      <c r="DS1607" s="17"/>
      <c r="DT1607" s="17"/>
      <c r="DU1607" s="17"/>
      <c r="DV1607" s="17"/>
      <c r="DW1607" s="17"/>
      <c r="DX1607" s="17"/>
      <c r="DY1607" s="17"/>
      <c r="DZ1607" s="17"/>
      <c r="EA1607" s="17"/>
      <c r="EB1607" s="17"/>
      <c r="EC1607" s="17"/>
      <c r="ED1607" s="17"/>
      <c r="EE1607" s="17"/>
      <c r="EF1607" s="17"/>
    </row>
    <row r="1608" spans="2:136" ht="15">
      <c r="B1608" s="17"/>
      <c r="C1608" s="17"/>
      <c r="D1608" s="17"/>
      <c r="E1608" s="17"/>
      <c r="F1608" s="17"/>
      <c r="G1608" s="20"/>
      <c r="H1608" s="17"/>
      <c r="I1608" s="17"/>
      <c r="J1608" s="26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CK1608" s="17"/>
      <c r="CL1608" s="17"/>
      <c r="CM1608" s="17"/>
      <c r="CN1608" s="17"/>
      <c r="CO1608" s="17"/>
      <c r="CP1608" s="17"/>
      <c r="CQ1608" s="17"/>
      <c r="CR1608" s="17"/>
      <c r="CS1608" s="17"/>
      <c r="CT1608" s="17"/>
      <c r="CU1608" s="17"/>
      <c r="CV1608" s="17"/>
      <c r="CW1608" s="17"/>
      <c r="CX1608" s="17"/>
      <c r="CY1608" s="17"/>
      <c r="CZ1608" s="17"/>
      <c r="DA1608" s="17"/>
      <c r="DB1608" s="17"/>
      <c r="DC1608" s="17"/>
      <c r="DD1608" s="17"/>
      <c r="DE1608" s="17"/>
      <c r="DF1608" s="17"/>
      <c r="DG1608" s="17"/>
      <c r="DH1608" s="17"/>
      <c r="DI1608" s="17"/>
      <c r="DJ1608" s="17"/>
      <c r="DK1608" s="17"/>
      <c r="DL1608" s="17"/>
      <c r="DM1608" s="17"/>
      <c r="DN1608" s="17"/>
      <c r="DO1608" s="17"/>
      <c r="DP1608" s="17"/>
      <c r="DQ1608" s="17"/>
      <c r="DR1608" s="17"/>
      <c r="DS1608" s="17"/>
      <c r="DT1608" s="17"/>
      <c r="DU1608" s="17"/>
      <c r="DV1608" s="17"/>
      <c r="DW1608" s="17"/>
      <c r="DX1608" s="17"/>
      <c r="DY1608" s="17"/>
      <c r="DZ1608" s="17"/>
      <c r="EA1608" s="17"/>
      <c r="EB1608" s="17"/>
      <c r="EC1608" s="17"/>
      <c r="ED1608" s="17"/>
      <c r="EE1608" s="17"/>
      <c r="EF1608" s="17"/>
    </row>
    <row r="1609" spans="2:136" ht="15">
      <c r="B1609" s="17"/>
      <c r="C1609" s="17"/>
      <c r="D1609" s="17"/>
      <c r="E1609" s="17"/>
      <c r="F1609" s="17"/>
      <c r="G1609" s="20"/>
      <c r="H1609" s="17"/>
      <c r="I1609" s="17"/>
      <c r="J1609" s="26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CK1609" s="17"/>
      <c r="CL1609" s="17"/>
      <c r="CM1609" s="17"/>
      <c r="CN1609" s="17"/>
      <c r="CO1609" s="17"/>
      <c r="CP1609" s="17"/>
      <c r="CQ1609" s="17"/>
      <c r="CR1609" s="17"/>
      <c r="CS1609" s="17"/>
      <c r="CT1609" s="17"/>
      <c r="CU1609" s="17"/>
      <c r="CV1609" s="17"/>
      <c r="CW1609" s="17"/>
      <c r="CX1609" s="17"/>
      <c r="CY1609" s="17"/>
      <c r="CZ1609" s="17"/>
      <c r="DA1609" s="17"/>
      <c r="DB1609" s="17"/>
      <c r="DC1609" s="17"/>
      <c r="DD1609" s="17"/>
      <c r="DE1609" s="17"/>
      <c r="DF1609" s="17"/>
      <c r="DG1609" s="17"/>
      <c r="DH1609" s="17"/>
      <c r="DI1609" s="17"/>
      <c r="DJ1609" s="17"/>
      <c r="DK1609" s="17"/>
      <c r="DL1609" s="17"/>
      <c r="DM1609" s="17"/>
      <c r="DN1609" s="17"/>
      <c r="DO1609" s="17"/>
      <c r="DP1609" s="17"/>
      <c r="DQ1609" s="17"/>
      <c r="DR1609" s="17"/>
      <c r="DS1609" s="17"/>
      <c r="DT1609" s="17"/>
      <c r="DU1609" s="17"/>
      <c r="DV1609" s="17"/>
      <c r="DW1609" s="17"/>
      <c r="DX1609" s="17"/>
      <c r="DY1609" s="17"/>
      <c r="DZ1609" s="17"/>
      <c r="EA1609" s="17"/>
      <c r="EB1609" s="17"/>
      <c r="EC1609" s="17"/>
      <c r="ED1609" s="17"/>
      <c r="EE1609" s="17"/>
      <c r="EF1609" s="17"/>
    </row>
    <row r="1610" spans="2:136" ht="15">
      <c r="B1610" s="17"/>
      <c r="C1610" s="17"/>
      <c r="D1610" s="17"/>
      <c r="E1610" s="17"/>
      <c r="F1610" s="17"/>
      <c r="G1610" s="20"/>
      <c r="H1610" s="17"/>
      <c r="I1610" s="17"/>
      <c r="J1610" s="26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CK1610" s="17"/>
      <c r="CL1610" s="17"/>
      <c r="CM1610" s="17"/>
      <c r="CN1610" s="17"/>
      <c r="CO1610" s="17"/>
      <c r="CP1610" s="17"/>
      <c r="CQ1610" s="17"/>
      <c r="CR1610" s="17"/>
      <c r="CS1610" s="17"/>
      <c r="CT1610" s="17"/>
      <c r="CU1610" s="17"/>
      <c r="CV1610" s="17"/>
      <c r="CW1610" s="17"/>
      <c r="CX1610" s="17"/>
      <c r="CY1610" s="17"/>
      <c r="CZ1610" s="17"/>
      <c r="DA1610" s="17"/>
      <c r="DB1610" s="17"/>
      <c r="DC1610" s="17"/>
      <c r="DD1610" s="17"/>
      <c r="DE1610" s="17"/>
      <c r="DF1610" s="17"/>
      <c r="DG1610" s="17"/>
      <c r="DH1610" s="17"/>
      <c r="DI1610" s="17"/>
      <c r="DJ1610" s="17"/>
      <c r="DK1610" s="17"/>
      <c r="DL1610" s="17"/>
      <c r="DM1610" s="17"/>
      <c r="DN1610" s="17"/>
      <c r="DO1610" s="17"/>
      <c r="DP1610" s="17"/>
      <c r="DQ1610" s="17"/>
      <c r="DR1610" s="17"/>
      <c r="DS1610" s="17"/>
      <c r="DT1610" s="17"/>
      <c r="DU1610" s="17"/>
      <c r="DV1610" s="17"/>
      <c r="DW1610" s="17"/>
      <c r="DX1610" s="17"/>
      <c r="DY1610" s="17"/>
      <c r="DZ1610" s="17"/>
      <c r="EA1610" s="17"/>
      <c r="EB1610" s="17"/>
      <c r="EC1610" s="17"/>
      <c r="ED1610" s="17"/>
      <c r="EE1610" s="17"/>
      <c r="EF1610" s="17"/>
    </row>
    <row r="1611" spans="2:136" ht="15">
      <c r="B1611" s="17"/>
      <c r="C1611" s="17"/>
      <c r="D1611" s="17"/>
      <c r="E1611" s="17"/>
      <c r="F1611" s="17"/>
      <c r="G1611" s="20"/>
      <c r="H1611" s="17"/>
      <c r="I1611" s="17"/>
      <c r="J1611" s="26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CK1611" s="17"/>
      <c r="CL1611" s="17"/>
      <c r="CM1611" s="17"/>
      <c r="CN1611" s="17"/>
      <c r="CO1611" s="17"/>
      <c r="CP1611" s="17"/>
      <c r="CQ1611" s="17"/>
      <c r="CR1611" s="17"/>
      <c r="CS1611" s="17"/>
      <c r="CT1611" s="17"/>
      <c r="CU1611" s="17"/>
      <c r="CV1611" s="17"/>
      <c r="CW1611" s="17"/>
      <c r="CX1611" s="17"/>
      <c r="CY1611" s="17"/>
      <c r="CZ1611" s="17"/>
      <c r="DA1611" s="17"/>
      <c r="DB1611" s="17"/>
      <c r="DC1611" s="17"/>
      <c r="DD1611" s="17"/>
      <c r="DE1611" s="17"/>
      <c r="DF1611" s="17"/>
      <c r="DG1611" s="17"/>
      <c r="DH1611" s="17"/>
      <c r="DI1611" s="17"/>
      <c r="DJ1611" s="17"/>
      <c r="DK1611" s="17"/>
      <c r="DL1611" s="17"/>
      <c r="DM1611" s="17"/>
      <c r="DN1611" s="17"/>
      <c r="DO1611" s="17"/>
      <c r="DP1611" s="17"/>
      <c r="DQ1611" s="17"/>
      <c r="DR1611" s="17"/>
      <c r="DS1611" s="17"/>
      <c r="DT1611" s="17"/>
      <c r="DU1611" s="17"/>
      <c r="DV1611" s="17"/>
      <c r="DW1611" s="17"/>
      <c r="DX1611" s="17"/>
      <c r="DY1611" s="17"/>
      <c r="DZ1611" s="17"/>
      <c r="EA1611" s="17"/>
      <c r="EB1611" s="17"/>
      <c r="EC1611" s="17"/>
      <c r="ED1611" s="17"/>
      <c r="EE1611" s="17"/>
      <c r="EF1611" s="17"/>
    </row>
    <row r="1612" spans="2:136" ht="15">
      <c r="B1612" s="17"/>
      <c r="C1612" s="17"/>
      <c r="D1612" s="17"/>
      <c r="E1612" s="17"/>
      <c r="F1612" s="17"/>
      <c r="G1612" s="20"/>
      <c r="H1612" s="17"/>
      <c r="I1612" s="17"/>
      <c r="J1612" s="26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CK1612" s="17"/>
      <c r="CL1612" s="17"/>
      <c r="CM1612" s="17"/>
      <c r="CN1612" s="17"/>
      <c r="CO1612" s="17"/>
      <c r="CP1612" s="17"/>
      <c r="CQ1612" s="17"/>
      <c r="CR1612" s="17"/>
      <c r="CS1612" s="17"/>
      <c r="CT1612" s="17"/>
      <c r="CU1612" s="17"/>
      <c r="CV1612" s="17"/>
      <c r="CW1612" s="17"/>
      <c r="CX1612" s="17"/>
      <c r="CY1612" s="17"/>
      <c r="CZ1612" s="17"/>
      <c r="DA1612" s="17"/>
      <c r="DB1612" s="17"/>
      <c r="DC1612" s="17"/>
      <c r="DD1612" s="17"/>
      <c r="DE1612" s="17"/>
      <c r="DF1612" s="17"/>
      <c r="DG1612" s="17"/>
      <c r="DH1612" s="17"/>
      <c r="DI1612" s="17"/>
      <c r="DJ1612" s="17"/>
      <c r="DK1612" s="17"/>
      <c r="DL1612" s="17"/>
      <c r="DM1612" s="17"/>
      <c r="DN1612" s="17"/>
      <c r="DO1612" s="17"/>
      <c r="DP1612" s="17"/>
      <c r="DQ1612" s="17"/>
      <c r="DR1612" s="17"/>
      <c r="DS1612" s="17"/>
      <c r="DT1612" s="17"/>
      <c r="DU1612" s="17"/>
      <c r="DV1612" s="17"/>
      <c r="DW1612" s="17"/>
      <c r="DX1612" s="17"/>
      <c r="DY1612" s="17"/>
      <c r="DZ1612" s="17"/>
      <c r="EA1612" s="17"/>
      <c r="EB1612" s="17"/>
      <c r="EC1612" s="17"/>
      <c r="ED1612" s="17"/>
      <c r="EE1612" s="17"/>
      <c r="EF1612" s="17"/>
    </row>
    <row r="1613" spans="2:136" ht="15">
      <c r="B1613" s="17"/>
      <c r="C1613" s="17"/>
      <c r="D1613" s="17"/>
      <c r="E1613" s="17"/>
      <c r="F1613" s="17"/>
      <c r="G1613" s="20"/>
      <c r="H1613" s="17"/>
      <c r="I1613" s="17"/>
      <c r="J1613" s="26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CK1613" s="17"/>
      <c r="CL1613" s="17"/>
      <c r="CM1613" s="17"/>
      <c r="CN1613" s="17"/>
      <c r="CO1613" s="17"/>
      <c r="CP1613" s="17"/>
      <c r="CQ1613" s="17"/>
      <c r="CR1613" s="17"/>
      <c r="CS1613" s="17"/>
      <c r="CT1613" s="17"/>
      <c r="CU1613" s="17"/>
      <c r="CV1613" s="17"/>
      <c r="CW1613" s="17"/>
      <c r="CX1613" s="17"/>
      <c r="CY1613" s="17"/>
      <c r="CZ1613" s="17"/>
      <c r="DA1613" s="17"/>
      <c r="DB1613" s="17"/>
      <c r="DC1613" s="17"/>
      <c r="DD1613" s="17"/>
      <c r="DE1613" s="17"/>
      <c r="DF1613" s="17"/>
      <c r="DG1613" s="17"/>
      <c r="DH1613" s="17"/>
      <c r="DI1613" s="17"/>
      <c r="DJ1613" s="17"/>
      <c r="DK1613" s="17"/>
      <c r="DL1613" s="17"/>
      <c r="DM1613" s="17"/>
      <c r="DN1613" s="17"/>
      <c r="DO1613" s="17"/>
      <c r="DP1613" s="17"/>
      <c r="DQ1613" s="17"/>
      <c r="DR1613" s="17"/>
      <c r="DS1613" s="17"/>
      <c r="DT1613" s="17"/>
      <c r="DU1613" s="17"/>
      <c r="DV1613" s="17"/>
      <c r="DW1613" s="17"/>
      <c r="DX1613" s="17"/>
      <c r="DY1613" s="17"/>
      <c r="DZ1613" s="17"/>
      <c r="EA1613" s="17"/>
      <c r="EB1613" s="17"/>
      <c r="EC1613" s="17"/>
      <c r="ED1613" s="17"/>
      <c r="EE1613" s="17"/>
      <c r="EF1613" s="17"/>
    </row>
    <row r="1614" spans="2:136" ht="15">
      <c r="B1614" s="17"/>
      <c r="C1614" s="17"/>
      <c r="D1614" s="17"/>
      <c r="E1614" s="17"/>
      <c r="F1614" s="17"/>
      <c r="G1614" s="20"/>
      <c r="H1614" s="17"/>
      <c r="I1614" s="17"/>
      <c r="J1614" s="26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CK1614" s="17"/>
      <c r="CL1614" s="17"/>
      <c r="CM1614" s="17"/>
      <c r="CN1614" s="17"/>
      <c r="CO1614" s="17"/>
      <c r="CP1614" s="17"/>
      <c r="CQ1614" s="17"/>
      <c r="CR1614" s="17"/>
      <c r="CS1614" s="17"/>
      <c r="CT1614" s="17"/>
      <c r="CU1614" s="17"/>
      <c r="CV1614" s="17"/>
      <c r="CW1614" s="17"/>
      <c r="CX1614" s="17"/>
      <c r="CY1614" s="17"/>
      <c r="CZ1614" s="17"/>
      <c r="DA1614" s="17"/>
      <c r="DB1614" s="17"/>
      <c r="DC1614" s="17"/>
      <c r="DD1614" s="17"/>
      <c r="DE1614" s="17"/>
      <c r="DF1614" s="17"/>
      <c r="DG1614" s="17"/>
      <c r="DH1614" s="17"/>
      <c r="DI1614" s="17"/>
      <c r="DJ1614" s="17"/>
      <c r="DK1614" s="17"/>
      <c r="DL1614" s="17"/>
      <c r="DM1614" s="17"/>
      <c r="DN1614" s="17"/>
      <c r="DO1614" s="17"/>
      <c r="DP1614" s="17"/>
      <c r="DQ1614" s="17"/>
      <c r="DR1614" s="17"/>
      <c r="DS1614" s="17"/>
      <c r="DT1614" s="17"/>
      <c r="DU1614" s="17"/>
      <c r="DV1614" s="17"/>
      <c r="DW1614" s="17"/>
      <c r="DX1614" s="17"/>
      <c r="DY1614" s="17"/>
      <c r="DZ1614" s="17"/>
      <c r="EA1614" s="17"/>
      <c r="EB1614" s="17"/>
      <c r="EC1614" s="17"/>
      <c r="ED1614" s="17"/>
      <c r="EE1614" s="17"/>
      <c r="EF1614" s="17"/>
    </row>
    <row r="1615" spans="2:136" ht="15">
      <c r="B1615" s="17"/>
      <c r="C1615" s="17"/>
      <c r="D1615" s="17"/>
      <c r="E1615" s="17"/>
      <c r="F1615" s="17"/>
      <c r="G1615" s="20"/>
      <c r="H1615" s="17"/>
      <c r="I1615" s="17"/>
      <c r="J1615" s="26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CK1615" s="17"/>
      <c r="CL1615" s="17"/>
      <c r="CM1615" s="17"/>
      <c r="CN1615" s="17"/>
      <c r="CO1615" s="17"/>
      <c r="CP1615" s="17"/>
      <c r="CQ1615" s="17"/>
      <c r="CR1615" s="17"/>
      <c r="CS1615" s="17"/>
      <c r="CT1615" s="17"/>
      <c r="CU1615" s="17"/>
      <c r="CV1615" s="17"/>
      <c r="CW1615" s="17"/>
      <c r="CX1615" s="17"/>
      <c r="CY1615" s="17"/>
      <c r="CZ1615" s="17"/>
      <c r="DA1615" s="17"/>
      <c r="DB1615" s="17"/>
      <c r="DC1615" s="17"/>
      <c r="DD1615" s="17"/>
      <c r="DE1615" s="17"/>
      <c r="DF1615" s="17"/>
      <c r="DG1615" s="17"/>
      <c r="DH1615" s="17"/>
      <c r="DI1615" s="17"/>
      <c r="DJ1615" s="17"/>
      <c r="DK1615" s="17"/>
      <c r="DL1615" s="17"/>
      <c r="DM1615" s="17"/>
      <c r="DN1615" s="17"/>
      <c r="DO1615" s="17"/>
      <c r="DP1615" s="17"/>
      <c r="DQ1615" s="17"/>
      <c r="DR1615" s="17"/>
      <c r="DS1615" s="17"/>
      <c r="DT1615" s="17"/>
      <c r="DU1615" s="17"/>
      <c r="DV1615" s="17"/>
      <c r="DW1615" s="17"/>
      <c r="DX1615" s="17"/>
      <c r="DY1615" s="17"/>
      <c r="DZ1615" s="17"/>
      <c r="EA1615" s="17"/>
      <c r="EB1615" s="17"/>
      <c r="EC1615" s="17"/>
      <c r="ED1615" s="17"/>
      <c r="EE1615" s="17"/>
      <c r="EF1615" s="17"/>
    </row>
    <row r="1616" spans="2:136" ht="15">
      <c r="B1616" s="17"/>
      <c r="C1616" s="17"/>
      <c r="D1616" s="17"/>
      <c r="E1616" s="17"/>
      <c r="F1616" s="17"/>
      <c r="G1616" s="20"/>
      <c r="H1616" s="17"/>
      <c r="I1616" s="17"/>
      <c r="J1616" s="26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CK1616" s="17"/>
      <c r="CL1616" s="17"/>
      <c r="CM1616" s="17"/>
      <c r="CN1616" s="17"/>
      <c r="CO1616" s="17"/>
      <c r="CP1616" s="17"/>
      <c r="CQ1616" s="17"/>
      <c r="CR1616" s="17"/>
      <c r="CS1616" s="17"/>
      <c r="CT1616" s="17"/>
      <c r="CU1616" s="17"/>
      <c r="CV1616" s="17"/>
      <c r="CW1616" s="17"/>
      <c r="CX1616" s="17"/>
      <c r="CY1616" s="17"/>
      <c r="CZ1616" s="17"/>
      <c r="DA1616" s="17"/>
      <c r="DB1616" s="17"/>
      <c r="DC1616" s="17"/>
      <c r="DD1616" s="17"/>
      <c r="DE1616" s="17"/>
      <c r="DF1616" s="17"/>
      <c r="DG1616" s="17"/>
      <c r="DH1616" s="17"/>
      <c r="DI1616" s="17"/>
      <c r="DJ1616" s="17"/>
      <c r="DK1616" s="17"/>
      <c r="DL1616" s="17"/>
      <c r="DM1616" s="17"/>
      <c r="DN1616" s="17"/>
      <c r="DO1616" s="17"/>
      <c r="DP1616" s="17"/>
      <c r="DQ1616" s="17"/>
      <c r="DR1616" s="17"/>
      <c r="DS1616" s="17"/>
      <c r="DT1616" s="17"/>
      <c r="DU1616" s="17"/>
      <c r="DV1616" s="17"/>
      <c r="DW1616" s="17"/>
      <c r="DX1616" s="17"/>
      <c r="DY1616" s="17"/>
      <c r="DZ1616" s="17"/>
      <c r="EA1616" s="17"/>
      <c r="EB1616" s="17"/>
      <c r="EC1616" s="17"/>
      <c r="ED1616" s="17"/>
      <c r="EE1616" s="17"/>
      <c r="EF1616" s="17"/>
    </row>
    <row r="1617" spans="2:136" ht="15">
      <c r="B1617" s="17"/>
      <c r="C1617" s="17"/>
      <c r="D1617" s="17"/>
      <c r="E1617" s="17"/>
      <c r="F1617" s="17"/>
      <c r="G1617" s="20"/>
      <c r="H1617" s="17"/>
      <c r="I1617" s="17"/>
      <c r="J1617" s="26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CK1617" s="17"/>
      <c r="CL1617" s="17"/>
      <c r="CM1617" s="17"/>
      <c r="CN1617" s="17"/>
      <c r="CO1617" s="17"/>
      <c r="CP1617" s="17"/>
      <c r="CQ1617" s="17"/>
      <c r="CR1617" s="17"/>
      <c r="CS1617" s="17"/>
      <c r="CT1617" s="17"/>
      <c r="CU1617" s="17"/>
      <c r="CV1617" s="17"/>
      <c r="CW1617" s="17"/>
      <c r="CX1617" s="17"/>
      <c r="CY1617" s="17"/>
      <c r="CZ1617" s="17"/>
      <c r="DA1617" s="17"/>
      <c r="DB1617" s="17"/>
      <c r="DC1617" s="17"/>
      <c r="DD1617" s="17"/>
      <c r="DE1617" s="17"/>
      <c r="DF1617" s="17"/>
      <c r="DG1617" s="17"/>
      <c r="DH1617" s="17"/>
      <c r="DI1617" s="17"/>
      <c r="DJ1617" s="17"/>
      <c r="DK1617" s="17"/>
      <c r="DL1617" s="17"/>
      <c r="DM1617" s="17"/>
      <c r="DN1617" s="17"/>
      <c r="DO1617" s="17"/>
      <c r="DP1617" s="17"/>
      <c r="DQ1617" s="17"/>
      <c r="DR1617" s="17"/>
      <c r="DS1617" s="17"/>
      <c r="DT1617" s="17"/>
      <c r="DU1617" s="17"/>
      <c r="DV1617" s="17"/>
      <c r="DW1617" s="17"/>
      <c r="DX1617" s="17"/>
      <c r="DY1617" s="17"/>
      <c r="DZ1617" s="17"/>
      <c r="EA1617" s="17"/>
      <c r="EB1617" s="17"/>
      <c r="EC1617" s="17"/>
      <c r="ED1617" s="17"/>
      <c r="EE1617" s="17"/>
      <c r="EF1617" s="17"/>
    </row>
    <row r="1618" spans="2:136" ht="15">
      <c r="B1618" s="17"/>
      <c r="C1618" s="17"/>
      <c r="D1618" s="17"/>
      <c r="E1618" s="17"/>
      <c r="F1618" s="17"/>
      <c r="G1618" s="20"/>
      <c r="H1618" s="17"/>
      <c r="I1618" s="17"/>
      <c r="J1618" s="26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CK1618" s="17"/>
      <c r="CL1618" s="17"/>
      <c r="CM1618" s="17"/>
      <c r="CN1618" s="17"/>
      <c r="CO1618" s="17"/>
      <c r="CP1618" s="17"/>
      <c r="CQ1618" s="17"/>
      <c r="CR1618" s="17"/>
      <c r="CS1618" s="17"/>
      <c r="CT1618" s="17"/>
      <c r="CU1618" s="17"/>
      <c r="CV1618" s="17"/>
      <c r="CW1618" s="17"/>
      <c r="CX1618" s="17"/>
      <c r="CY1618" s="17"/>
      <c r="CZ1618" s="17"/>
      <c r="DA1618" s="17"/>
      <c r="DB1618" s="17"/>
      <c r="DC1618" s="17"/>
      <c r="DD1618" s="17"/>
      <c r="DE1618" s="17"/>
      <c r="DF1618" s="17"/>
      <c r="DG1618" s="17"/>
      <c r="DH1618" s="17"/>
      <c r="DI1618" s="17"/>
      <c r="DJ1618" s="17"/>
      <c r="DK1618" s="17"/>
      <c r="DL1618" s="17"/>
      <c r="DM1618" s="17"/>
      <c r="DN1618" s="17"/>
      <c r="DO1618" s="17"/>
      <c r="DP1618" s="17"/>
      <c r="DQ1618" s="17"/>
      <c r="DR1618" s="17"/>
      <c r="DS1618" s="17"/>
      <c r="DT1618" s="17"/>
      <c r="DU1618" s="17"/>
      <c r="DV1618" s="17"/>
      <c r="DW1618" s="17"/>
      <c r="DX1618" s="17"/>
      <c r="DY1618" s="17"/>
      <c r="DZ1618" s="17"/>
      <c r="EA1618" s="17"/>
      <c r="EB1618" s="17"/>
      <c r="EC1618" s="17"/>
      <c r="ED1618" s="17"/>
      <c r="EE1618" s="17"/>
      <c r="EF1618" s="17"/>
    </row>
    <row r="1619" spans="2:136" ht="15">
      <c r="B1619" s="17"/>
      <c r="C1619" s="17"/>
      <c r="D1619" s="17"/>
      <c r="E1619" s="17"/>
      <c r="F1619" s="17"/>
      <c r="G1619" s="20"/>
      <c r="H1619" s="17"/>
      <c r="I1619" s="17"/>
      <c r="J1619" s="26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CK1619" s="17"/>
      <c r="CL1619" s="17"/>
      <c r="CM1619" s="17"/>
      <c r="CN1619" s="17"/>
      <c r="CO1619" s="17"/>
      <c r="CP1619" s="17"/>
      <c r="CQ1619" s="17"/>
      <c r="CR1619" s="17"/>
      <c r="CS1619" s="17"/>
      <c r="CT1619" s="17"/>
      <c r="CU1619" s="17"/>
      <c r="CV1619" s="17"/>
      <c r="CW1619" s="17"/>
      <c r="CX1619" s="17"/>
      <c r="CY1619" s="17"/>
      <c r="CZ1619" s="17"/>
      <c r="DA1619" s="17"/>
      <c r="DB1619" s="17"/>
      <c r="DC1619" s="17"/>
      <c r="DD1619" s="17"/>
      <c r="DE1619" s="17"/>
      <c r="DF1619" s="17"/>
      <c r="DG1619" s="17"/>
      <c r="DH1619" s="17"/>
      <c r="DI1619" s="17"/>
      <c r="DJ1619" s="17"/>
      <c r="DK1619" s="17"/>
      <c r="DL1619" s="17"/>
      <c r="DM1619" s="17"/>
      <c r="DN1619" s="17"/>
      <c r="DO1619" s="17"/>
      <c r="DP1619" s="17"/>
      <c r="DQ1619" s="17"/>
      <c r="DR1619" s="17"/>
      <c r="DS1619" s="17"/>
      <c r="DT1619" s="17"/>
      <c r="DU1619" s="17"/>
      <c r="DV1619" s="17"/>
      <c r="DW1619" s="17"/>
      <c r="DX1619" s="17"/>
      <c r="DY1619" s="17"/>
      <c r="DZ1619" s="17"/>
      <c r="EA1619" s="17"/>
      <c r="EB1619" s="17"/>
      <c r="EC1619" s="17"/>
      <c r="ED1619" s="17"/>
      <c r="EE1619" s="17"/>
      <c r="EF1619" s="17"/>
    </row>
    <row r="1620" spans="2:136" ht="15">
      <c r="B1620" s="17"/>
      <c r="C1620" s="17"/>
      <c r="D1620" s="17"/>
      <c r="E1620" s="17"/>
      <c r="F1620" s="17"/>
      <c r="G1620" s="20"/>
      <c r="H1620" s="17"/>
      <c r="I1620" s="17"/>
      <c r="J1620" s="26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CK1620" s="17"/>
      <c r="CL1620" s="17"/>
      <c r="CM1620" s="17"/>
      <c r="CN1620" s="17"/>
      <c r="CO1620" s="17"/>
      <c r="CP1620" s="17"/>
      <c r="CQ1620" s="17"/>
      <c r="CR1620" s="17"/>
      <c r="CS1620" s="17"/>
      <c r="CT1620" s="17"/>
      <c r="CU1620" s="17"/>
      <c r="CV1620" s="17"/>
      <c r="CW1620" s="17"/>
      <c r="CX1620" s="17"/>
      <c r="CY1620" s="17"/>
      <c r="CZ1620" s="17"/>
      <c r="DA1620" s="17"/>
      <c r="DB1620" s="17"/>
      <c r="DC1620" s="17"/>
      <c r="DD1620" s="17"/>
      <c r="DE1620" s="17"/>
      <c r="DF1620" s="17"/>
      <c r="DG1620" s="17"/>
      <c r="DH1620" s="17"/>
      <c r="DI1620" s="17"/>
      <c r="DJ1620" s="17"/>
      <c r="DK1620" s="17"/>
      <c r="DL1620" s="17"/>
      <c r="DM1620" s="17"/>
      <c r="DN1620" s="17"/>
      <c r="DO1620" s="17"/>
      <c r="DP1620" s="17"/>
      <c r="DQ1620" s="17"/>
      <c r="DR1620" s="17"/>
      <c r="DS1620" s="17"/>
      <c r="DT1620" s="17"/>
      <c r="DU1620" s="17"/>
      <c r="DV1620" s="17"/>
      <c r="DW1620" s="17"/>
      <c r="DX1620" s="17"/>
      <c r="DY1620" s="17"/>
      <c r="DZ1620" s="17"/>
      <c r="EA1620" s="17"/>
      <c r="EB1620" s="17"/>
      <c r="EC1620" s="17"/>
      <c r="ED1620" s="17"/>
      <c r="EE1620" s="17"/>
      <c r="EF1620" s="17"/>
    </row>
    <row r="1621" spans="2:136" ht="15">
      <c r="B1621" s="17"/>
      <c r="C1621" s="17"/>
      <c r="D1621" s="17"/>
      <c r="E1621" s="17"/>
      <c r="F1621" s="17"/>
      <c r="G1621" s="20"/>
      <c r="H1621" s="17"/>
      <c r="I1621" s="17"/>
      <c r="J1621" s="26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CK1621" s="17"/>
      <c r="CL1621" s="17"/>
      <c r="CM1621" s="17"/>
      <c r="CN1621" s="17"/>
      <c r="CO1621" s="17"/>
      <c r="CP1621" s="17"/>
      <c r="CQ1621" s="17"/>
      <c r="CR1621" s="17"/>
      <c r="CS1621" s="17"/>
      <c r="CT1621" s="17"/>
      <c r="CU1621" s="17"/>
      <c r="CV1621" s="17"/>
      <c r="CW1621" s="17"/>
      <c r="CX1621" s="17"/>
      <c r="CY1621" s="17"/>
      <c r="CZ1621" s="17"/>
      <c r="DA1621" s="17"/>
      <c r="DB1621" s="17"/>
      <c r="DC1621" s="17"/>
      <c r="DD1621" s="17"/>
      <c r="DE1621" s="17"/>
      <c r="DF1621" s="17"/>
      <c r="DG1621" s="17"/>
      <c r="DH1621" s="17"/>
      <c r="DI1621" s="17"/>
      <c r="DJ1621" s="17"/>
      <c r="DK1621" s="17"/>
      <c r="DL1621" s="17"/>
      <c r="DM1621" s="17"/>
      <c r="DN1621" s="17"/>
      <c r="DO1621" s="17"/>
      <c r="DP1621" s="17"/>
      <c r="DQ1621" s="17"/>
      <c r="DR1621" s="17"/>
      <c r="DS1621" s="17"/>
      <c r="DT1621" s="17"/>
      <c r="DU1621" s="17"/>
      <c r="DV1621" s="17"/>
      <c r="DW1621" s="17"/>
      <c r="DX1621" s="17"/>
      <c r="DY1621" s="17"/>
      <c r="DZ1621" s="17"/>
      <c r="EA1621" s="17"/>
      <c r="EB1621" s="17"/>
      <c r="EC1621" s="17"/>
      <c r="ED1621" s="17"/>
      <c r="EE1621" s="17"/>
      <c r="EF1621" s="17"/>
    </row>
    <row r="1622" spans="2:136" ht="15">
      <c r="B1622" s="17"/>
      <c r="C1622" s="17"/>
      <c r="D1622" s="17"/>
      <c r="E1622" s="17"/>
      <c r="F1622" s="17"/>
      <c r="G1622" s="20"/>
      <c r="H1622" s="17"/>
      <c r="I1622" s="17"/>
      <c r="J1622" s="26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CK1622" s="17"/>
      <c r="CL1622" s="17"/>
      <c r="CM1622" s="17"/>
      <c r="CN1622" s="17"/>
      <c r="CO1622" s="17"/>
      <c r="CP1622" s="17"/>
      <c r="CQ1622" s="17"/>
      <c r="CR1622" s="17"/>
      <c r="CS1622" s="17"/>
      <c r="CT1622" s="17"/>
      <c r="CU1622" s="17"/>
      <c r="CV1622" s="17"/>
      <c r="CW1622" s="17"/>
      <c r="CX1622" s="17"/>
      <c r="CY1622" s="17"/>
      <c r="CZ1622" s="17"/>
      <c r="DA1622" s="17"/>
      <c r="DB1622" s="17"/>
      <c r="DC1622" s="17"/>
      <c r="DD1622" s="17"/>
      <c r="DE1622" s="17"/>
      <c r="DF1622" s="17"/>
      <c r="DG1622" s="17"/>
      <c r="DH1622" s="17"/>
      <c r="DI1622" s="17"/>
      <c r="DJ1622" s="17"/>
      <c r="DK1622" s="17"/>
      <c r="DL1622" s="17"/>
      <c r="DM1622" s="17"/>
      <c r="DN1622" s="17"/>
      <c r="DO1622" s="17"/>
      <c r="DP1622" s="17"/>
      <c r="DQ1622" s="17"/>
      <c r="DR1622" s="17"/>
      <c r="DS1622" s="17"/>
      <c r="DT1622" s="17"/>
      <c r="DU1622" s="17"/>
      <c r="DV1622" s="17"/>
      <c r="DW1622" s="17"/>
      <c r="DX1622" s="17"/>
      <c r="DY1622" s="17"/>
      <c r="DZ1622" s="17"/>
      <c r="EA1622" s="17"/>
      <c r="EB1622" s="17"/>
      <c r="EC1622" s="17"/>
      <c r="ED1622" s="17"/>
      <c r="EE1622" s="17"/>
      <c r="EF1622" s="17"/>
    </row>
    <row r="1623" spans="2:136" ht="15">
      <c r="B1623" s="17"/>
      <c r="C1623" s="17"/>
      <c r="D1623" s="17"/>
      <c r="E1623" s="17"/>
      <c r="F1623" s="17"/>
      <c r="G1623" s="20"/>
      <c r="H1623" s="17"/>
      <c r="I1623" s="17"/>
      <c r="J1623" s="26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CK1623" s="17"/>
      <c r="CL1623" s="17"/>
      <c r="CM1623" s="17"/>
      <c r="CN1623" s="17"/>
      <c r="CO1623" s="17"/>
      <c r="CP1623" s="17"/>
      <c r="CQ1623" s="17"/>
      <c r="CR1623" s="17"/>
      <c r="CS1623" s="17"/>
      <c r="CT1623" s="17"/>
      <c r="CU1623" s="17"/>
      <c r="CV1623" s="17"/>
      <c r="CW1623" s="17"/>
      <c r="CX1623" s="17"/>
      <c r="CY1623" s="17"/>
      <c r="CZ1623" s="17"/>
      <c r="DA1623" s="17"/>
      <c r="DB1623" s="17"/>
      <c r="DC1623" s="17"/>
      <c r="DD1623" s="17"/>
      <c r="DE1623" s="17"/>
      <c r="DF1623" s="17"/>
      <c r="DG1623" s="17"/>
      <c r="DH1623" s="17"/>
      <c r="DI1623" s="17"/>
      <c r="DJ1623" s="17"/>
      <c r="DK1623" s="17"/>
      <c r="DL1623" s="17"/>
      <c r="DM1623" s="17"/>
      <c r="DN1623" s="17"/>
      <c r="DO1623" s="17"/>
      <c r="DP1623" s="17"/>
      <c r="DQ1623" s="17"/>
      <c r="DR1623" s="17"/>
      <c r="DS1623" s="17"/>
      <c r="DT1623" s="17"/>
      <c r="DU1623" s="17"/>
      <c r="DV1623" s="17"/>
      <c r="DW1623" s="17"/>
      <c r="DX1623" s="17"/>
      <c r="DY1623" s="17"/>
      <c r="DZ1623" s="17"/>
      <c r="EA1623" s="17"/>
      <c r="EB1623" s="17"/>
      <c r="EC1623" s="17"/>
      <c r="ED1623" s="17"/>
      <c r="EE1623" s="17"/>
      <c r="EF1623" s="17"/>
    </row>
    <row r="1624" spans="2:136" ht="15">
      <c r="B1624" s="17"/>
      <c r="C1624" s="17"/>
      <c r="D1624" s="17"/>
      <c r="E1624" s="17"/>
      <c r="F1624" s="17"/>
      <c r="G1624" s="20"/>
      <c r="H1624" s="17"/>
      <c r="I1624" s="17"/>
      <c r="J1624" s="26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CK1624" s="17"/>
      <c r="CL1624" s="17"/>
      <c r="CM1624" s="17"/>
      <c r="CN1624" s="17"/>
      <c r="CO1624" s="17"/>
      <c r="CP1624" s="17"/>
      <c r="CQ1624" s="17"/>
      <c r="CR1624" s="17"/>
      <c r="CS1624" s="17"/>
      <c r="CT1624" s="17"/>
      <c r="CU1624" s="17"/>
      <c r="CV1624" s="17"/>
      <c r="CW1624" s="17"/>
      <c r="CX1624" s="17"/>
      <c r="CY1624" s="17"/>
      <c r="CZ1624" s="17"/>
      <c r="DA1624" s="17"/>
      <c r="DB1624" s="17"/>
      <c r="DC1624" s="17"/>
      <c r="DD1624" s="17"/>
      <c r="DE1624" s="17"/>
      <c r="DF1624" s="17"/>
      <c r="DG1624" s="17"/>
      <c r="DH1624" s="17"/>
      <c r="DI1624" s="17"/>
      <c r="DJ1624" s="17"/>
      <c r="DK1624" s="17"/>
      <c r="DL1624" s="17"/>
      <c r="DM1624" s="17"/>
      <c r="DN1624" s="17"/>
      <c r="DO1624" s="17"/>
      <c r="DP1624" s="17"/>
      <c r="DQ1624" s="17"/>
      <c r="DR1624" s="17"/>
      <c r="DS1624" s="17"/>
      <c r="DT1624" s="17"/>
      <c r="DU1624" s="17"/>
      <c r="DV1624" s="17"/>
      <c r="DW1624" s="17"/>
      <c r="DX1624" s="17"/>
      <c r="DY1624" s="17"/>
      <c r="DZ1624" s="17"/>
      <c r="EA1624" s="17"/>
      <c r="EB1624" s="17"/>
      <c r="EC1624" s="17"/>
      <c r="ED1624" s="17"/>
      <c r="EE1624" s="17"/>
      <c r="EF1624" s="17"/>
    </row>
    <row r="1625" spans="2:136" ht="15">
      <c r="B1625" s="17"/>
      <c r="C1625" s="17"/>
      <c r="D1625" s="17"/>
      <c r="E1625" s="17"/>
      <c r="F1625" s="17"/>
      <c r="G1625" s="20"/>
      <c r="H1625" s="17"/>
      <c r="I1625" s="17"/>
      <c r="J1625" s="26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CK1625" s="17"/>
      <c r="CL1625" s="17"/>
      <c r="CM1625" s="17"/>
      <c r="CN1625" s="17"/>
      <c r="CO1625" s="17"/>
      <c r="CP1625" s="17"/>
      <c r="CQ1625" s="17"/>
      <c r="CR1625" s="17"/>
      <c r="CS1625" s="17"/>
      <c r="CT1625" s="17"/>
      <c r="CU1625" s="17"/>
      <c r="CV1625" s="17"/>
      <c r="CW1625" s="17"/>
      <c r="CX1625" s="17"/>
      <c r="CY1625" s="17"/>
      <c r="CZ1625" s="17"/>
      <c r="DA1625" s="17"/>
      <c r="DB1625" s="17"/>
      <c r="DC1625" s="17"/>
      <c r="DD1625" s="17"/>
      <c r="DE1625" s="17"/>
      <c r="DF1625" s="17"/>
      <c r="DG1625" s="17"/>
      <c r="DH1625" s="17"/>
      <c r="DI1625" s="17"/>
      <c r="DJ1625" s="17"/>
      <c r="DK1625" s="17"/>
      <c r="DL1625" s="17"/>
      <c r="DM1625" s="17"/>
      <c r="DN1625" s="17"/>
      <c r="DO1625" s="17"/>
      <c r="DP1625" s="17"/>
      <c r="DQ1625" s="17"/>
      <c r="DR1625" s="17"/>
      <c r="DS1625" s="17"/>
      <c r="DT1625" s="17"/>
      <c r="DU1625" s="17"/>
      <c r="DV1625" s="17"/>
      <c r="DW1625" s="17"/>
      <c r="DX1625" s="17"/>
      <c r="DY1625" s="17"/>
      <c r="DZ1625" s="17"/>
      <c r="EA1625" s="17"/>
      <c r="EB1625" s="17"/>
      <c r="EC1625" s="17"/>
      <c r="ED1625" s="17"/>
      <c r="EE1625" s="17"/>
      <c r="EF1625" s="17"/>
    </row>
    <row r="1626" spans="2:136" ht="15">
      <c r="B1626" s="17"/>
      <c r="C1626" s="17"/>
      <c r="D1626" s="17"/>
      <c r="E1626" s="17"/>
      <c r="F1626" s="17"/>
      <c r="G1626" s="20"/>
      <c r="H1626" s="17"/>
      <c r="I1626" s="17"/>
      <c r="J1626" s="26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CK1626" s="17"/>
      <c r="CL1626" s="17"/>
      <c r="CM1626" s="17"/>
      <c r="CN1626" s="17"/>
      <c r="CO1626" s="17"/>
      <c r="CP1626" s="17"/>
      <c r="CQ1626" s="17"/>
      <c r="CR1626" s="17"/>
      <c r="CS1626" s="17"/>
      <c r="CT1626" s="17"/>
      <c r="CU1626" s="17"/>
      <c r="CV1626" s="17"/>
      <c r="CW1626" s="17"/>
      <c r="CX1626" s="17"/>
      <c r="CY1626" s="17"/>
      <c r="CZ1626" s="17"/>
      <c r="DA1626" s="17"/>
      <c r="DB1626" s="17"/>
      <c r="DC1626" s="17"/>
      <c r="DD1626" s="17"/>
      <c r="DE1626" s="17"/>
      <c r="DF1626" s="17"/>
      <c r="DG1626" s="17"/>
      <c r="DH1626" s="17"/>
      <c r="DI1626" s="17"/>
      <c r="DJ1626" s="17"/>
      <c r="DK1626" s="17"/>
      <c r="DL1626" s="17"/>
      <c r="DM1626" s="17"/>
      <c r="DN1626" s="17"/>
      <c r="DO1626" s="17"/>
      <c r="DP1626" s="17"/>
      <c r="DQ1626" s="17"/>
      <c r="DR1626" s="17"/>
      <c r="DS1626" s="17"/>
      <c r="DT1626" s="17"/>
      <c r="DU1626" s="17"/>
      <c r="DV1626" s="17"/>
      <c r="DW1626" s="17"/>
      <c r="DX1626" s="17"/>
      <c r="DY1626" s="17"/>
      <c r="DZ1626" s="17"/>
      <c r="EA1626" s="17"/>
      <c r="EB1626" s="17"/>
      <c r="EC1626" s="17"/>
      <c r="ED1626" s="17"/>
      <c r="EE1626" s="17"/>
      <c r="EF1626" s="17"/>
    </row>
    <row r="1627" spans="2:136" ht="15">
      <c r="B1627" s="17"/>
      <c r="C1627" s="17"/>
      <c r="D1627" s="17"/>
      <c r="E1627" s="17"/>
      <c r="F1627" s="17"/>
      <c r="G1627" s="20"/>
      <c r="H1627" s="17"/>
      <c r="I1627" s="17"/>
      <c r="J1627" s="26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CK1627" s="17"/>
      <c r="CL1627" s="17"/>
      <c r="CM1627" s="17"/>
      <c r="CN1627" s="17"/>
      <c r="CO1627" s="17"/>
      <c r="CP1627" s="17"/>
      <c r="CQ1627" s="17"/>
      <c r="CR1627" s="17"/>
      <c r="CS1627" s="17"/>
      <c r="CT1627" s="17"/>
      <c r="CU1627" s="17"/>
      <c r="CV1627" s="17"/>
      <c r="CW1627" s="17"/>
      <c r="CX1627" s="17"/>
      <c r="CY1627" s="17"/>
      <c r="CZ1627" s="17"/>
      <c r="DA1627" s="17"/>
      <c r="DB1627" s="17"/>
      <c r="DC1627" s="17"/>
      <c r="DD1627" s="17"/>
      <c r="DE1627" s="17"/>
      <c r="DF1627" s="17"/>
      <c r="DG1627" s="17"/>
      <c r="DH1627" s="17"/>
      <c r="DI1627" s="17"/>
      <c r="DJ1627" s="17"/>
      <c r="DK1627" s="17"/>
      <c r="DL1627" s="17"/>
      <c r="DM1627" s="17"/>
      <c r="DN1627" s="17"/>
      <c r="DO1627" s="17"/>
      <c r="DP1627" s="17"/>
      <c r="DQ1627" s="17"/>
      <c r="DR1627" s="17"/>
      <c r="DS1627" s="17"/>
      <c r="DT1627" s="17"/>
      <c r="DU1627" s="17"/>
      <c r="DV1627" s="17"/>
      <c r="DW1627" s="17"/>
      <c r="DX1627" s="17"/>
      <c r="DY1627" s="17"/>
      <c r="DZ1627" s="17"/>
      <c r="EA1627" s="17"/>
      <c r="EB1627" s="17"/>
      <c r="EC1627" s="17"/>
      <c r="ED1627" s="17"/>
      <c r="EE1627" s="17"/>
      <c r="EF1627" s="17"/>
    </row>
    <row r="1628" spans="2:136" ht="15">
      <c r="B1628" s="17"/>
      <c r="C1628" s="17"/>
      <c r="D1628" s="17"/>
      <c r="E1628" s="17"/>
      <c r="F1628" s="17"/>
      <c r="G1628" s="20"/>
      <c r="H1628" s="17"/>
      <c r="I1628" s="17"/>
      <c r="J1628" s="26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CK1628" s="17"/>
      <c r="CL1628" s="17"/>
      <c r="CM1628" s="17"/>
      <c r="CN1628" s="17"/>
      <c r="CO1628" s="17"/>
      <c r="CP1628" s="17"/>
      <c r="CQ1628" s="17"/>
      <c r="CR1628" s="17"/>
      <c r="CS1628" s="17"/>
      <c r="CT1628" s="17"/>
      <c r="CU1628" s="17"/>
      <c r="CV1628" s="17"/>
      <c r="CW1628" s="17"/>
      <c r="CX1628" s="17"/>
      <c r="CY1628" s="17"/>
      <c r="CZ1628" s="17"/>
      <c r="DA1628" s="17"/>
      <c r="DB1628" s="17"/>
      <c r="DC1628" s="17"/>
      <c r="DD1628" s="17"/>
      <c r="DE1628" s="17"/>
      <c r="DF1628" s="17"/>
      <c r="DG1628" s="17"/>
      <c r="DH1628" s="17"/>
      <c r="DI1628" s="17"/>
      <c r="DJ1628" s="17"/>
      <c r="DK1628" s="17"/>
      <c r="DL1628" s="17"/>
      <c r="DM1628" s="17"/>
      <c r="DN1628" s="17"/>
      <c r="DO1628" s="17"/>
      <c r="DP1628" s="17"/>
      <c r="DQ1628" s="17"/>
      <c r="DR1628" s="17"/>
      <c r="DS1628" s="17"/>
      <c r="DT1628" s="17"/>
      <c r="DU1628" s="17"/>
      <c r="DV1628" s="17"/>
      <c r="DW1628" s="17"/>
      <c r="DX1628" s="17"/>
      <c r="DY1628" s="17"/>
      <c r="DZ1628" s="17"/>
      <c r="EA1628" s="17"/>
      <c r="EB1628" s="17"/>
      <c r="EC1628" s="17"/>
      <c r="ED1628" s="17"/>
      <c r="EE1628" s="17"/>
      <c r="EF1628" s="17"/>
    </row>
    <row r="1629" spans="2:136" ht="15">
      <c r="B1629" s="17"/>
      <c r="C1629" s="17"/>
      <c r="D1629" s="17"/>
      <c r="E1629" s="17"/>
      <c r="F1629" s="17"/>
      <c r="G1629" s="20"/>
      <c r="H1629" s="17"/>
      <c r="I1629" s="17"/>
      <c r="J1629" s="26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CK1629" s="17"/>
      <c r="CL1629" s="17"/>
      <c r="CM1629" s="17"/>
      <c r="CN1629" s="17"/>
      <c r="CO1629" s="17"/>
      <c r="CP1629" s="17"/>
      <c r="CQ1629" s="17"/>
      <c r="CR1629" s="17"/>
      <c r="CS1629" s="17"/>
      <c r="CT1629" s="17"/>
      <c r="CU1629" s="17"/>
      <c r="CV1629" s="17"/>
      <c r="CW1629" s="17"/>
      <c r="CX1629" s="17"/>
      <c r="CY1629" s="17"/>
      <c r="CZ1629" s="17"/>
      <c r="DA1629" s="17"/>
      <c r="DB1629" s="17"/>
      <c r="DC1629" s="17"/>
      <c r="DD1629" s="17"/>
      <c r="DE1629" s="17"/>
      <c r="DF1629" s="17"/>
      <c r="DG1629" s="17"/>
      <c r="DH1629" s="17"/>
      <c r="DI1629" s="17"/>
      <c r="DJ1629" s="17"/>
      <c r="DK1629" s="17"/>
      <c r="DL1629" s="17"/>
      <c r="DM1629" s="17"/>
      <c r="DN1629" s="17"/>
      <c r="DO1629" s="17"/>
      <c r="DP1629" s="17"/>
      <c r="DQ1629" s="17"/>
      <c r="DR1629" s="17"/>
      <c r="DS1629" s="17"/>
      <c r="DT1629" s="17"/>
      <c r="DU1629" s="17"/>
      <c r="DV1629" s="17"/>
      <c r="DW1629" s="17"/>
      <c r="DX1629" s="17"/>
      <c r="DY1629" s="17"/>
      <c r="DZ1629" s="17"/>
      <c r="EA1629" s="17"/>
      <c r="EB1629" s="17"/>
      <c r="EC1629" s="17"/>
      <c r="ED1629" s="17"/>
      <c r="EE1629" s="17"/>
      <c r="EF1629" s="17"/>
    </row>
    <row r="1630" spans="2:136" ht="15">
      <c r="B1630" s="17"/>
      <c r="C1630" s="17"/>
      <c r="D1630" s="17"/>
      <c r="E1630" s="17"/>
      <c r="F1630" s="17"/>
      <c r="G1630" s="20"/>
      <c r="H1630" s="17"/>
      <c r="I1630" s="17"/>
      <c r="J1630" s="26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CK1630" s="17"/>
      <c r="CL1630" s="17"/>
      <c r="CM1630" s="17"/>
      <c r="CN1630" s="17"/>
      <c r="CO1630" s="17"/>
      <c r="CP1630" s="17"/>
      <c r="CQ1630" s="17"/>
      <c r="CR1630" s="17"/>
      <c r="CS1630" s="17"/>
      <c r="CT1630" s="17"/>
      <c r="CU1630" s="17"/>
      <c r="CV1630" s="17"/>
      <c r="CW1630" s="17"/>
      <c r="CX1630" s="17"/>
      <c r="CY1630" s="17"/>
      <c r="CZ1630" s="17"/>
      <c r="DA1630" s="17"/>
      <c r="DB1630" s="17"/>
      <c r="DC1630" s="17"/>
      <c r="DD1630" s="17"/>
      <c r="DE1630" s="17"/>
      <c r="DF1630" s="17"/>
      <c r="DG1630" s="17"/>
      <c r="DH1630" s="17"/>
      <c r="DI1630" s="17"/>
      <c r="DJ1630" s="17"/>
      <c r="DK1630" s="17"/>
      <c r="DL1630" s="17"/>
      <c r="DM1630" s="17"/>
      <c r="DN1630" s="17"/>
      <c r="DO1630" s="17"/>
      <c r="DP1630" s="17"/>
      <c r="DQ1630" s="17"/>
      <c r="DR1630" s="17"/>
      <c r="DS1630" s="17"/>
      <c r="DT1630" s="17"/>
      <c r="DU1630" s="17"/>
      <c r="DV1630" s="17"/>
      <c r="DW1630" s="17"/>
      <c r="DX1630" s="17"/>
      <c r="DY1630" s="17"/>
      <c r="DZ1630" s="17"/>
      <c r="EA1630" s="17"/>
      <c r="EB1630" s="17"/>
      <c r="EC1630" s="17"/>
      <c r="ED1630" s="17"/>
      <c r="EE1630" s="17"/>
      <c r="EF1630" s="17"/>
    </row>
    <row r="1631" spans="2:136" ht="15">
      <c r="B1631" s="17"/>
      <c r="C1631" s="17"/>
      <c r="D1631" s="17"/>
      <c r="E1631" s="17"/>
      <c r="F1631" s="17"/>
      <c r="G1631" s="20"/>
      <c r="H1631" s="17"/>
      <c r="I1631" s="17"/>
      <c r="J1631" s="26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CK1631" s="17"/>
      <c r="CL1631" s="17"/>
      <c r="CM1631" s="17"/>
      <c r="CN1631" s="17"/>
      <c r="CO1631" s="17"/>
      <c r="CP1631" s="17"/>
      <c r="CQ1631" s="17"/>
      <c r="CR1631" s="17"/>
      <c r="CS1631" s="17"/>
      <c r="CT1631" s="17"/>
      <c r="CU1631" s="17"/>
      <c r="CV1631" s="17"/>
      <c r="CW1631" s="17"/>
      <c r="CX1631" s="17"/>
      <c r="CY1631" s="17"/>
      <c r="CZ1631" s="17"/>
      <c r="DA1631" s="17"/>
      <c r="DB1631" s="17"/>
      <c r="DC1631" s="17"/>
      <c r="DD1631" s="17"/>
      <c r="DE1631" s="17"/>
      <c r="DF1631" s="17"/>
      <c r="DG1631" s="17"/>
      <c r="DH1631" s="17"/>
      <c r="DI1631" s="17"/>
      <c r="DJ1631" s="17"/>
      <c r="DK1631" s="17"/>
      <c r="DL1631" s="17"/>
      <c r="DM1631" s="17"/>
      <c r="DN1631" s="17"/>
      <c r="DO1631" s="17"/>
      <c r="DP1631" s="17"/>
      <c r="DQ1631" s="17"/>
      <c r="DR1631" s="17"/>
      <c r="DS1631" s="17"/>
      <c r="DT1631" s="17"/>
      <c r="DU1631" s="17"/>
      <c r="DV1631" s="17"/>
      <c r="DW1631" s="17"/>
      <c r="DX1631" s="17"/>
      <c r="DY1631" s="17"/>
      <c r="DZ1631" s="17"/>
      <c r="EA1631" s="17"/>
      <c r="EB1631" s="17"/>
      <c r="EC1631" s="17"/>
      <c r="ED1631" s="17"/>
      <c r="EE1631" s="17"/>
      <c r="EF1631" s="17"/>
    </row>
    <row r="1632" spans="2:136" ht="15">
      <c r="B1632" s="17"/>
      <c r="C1632" s="17"/>
      <c r="D1632" s="17"/>
      <c r="E1632" s="17"/>
      <c r="F1632" s="17"/>
      <c r="G1632" s="20"/>
      <c r="H1632" s="17"/>
      <c r="I1632" s="17"/>
      <c r="J1632" s="26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CK1632" s="17"/>
      <c r="CL1632" s="17"/>
      <c r="CM1632" s="17"/>
      <c r="CN1632" s="17"/>
      <c r="CO1632" s="17"/>
      <c r="CP1632" s="17"/>
      <c r="CQ1632" s="17"/>
      <c r="CR1632" s="17"/>
      <c r="CS1632" s="17"/>
      <c r="CT1632" s="17"/>
      <c r="CU1632" s="17"/>
      <c r="CV1632" s="17"/>
      <c r="CW1632" s="17"/>
      <c r="CX1632" s="17"/>
      <c r="CY1632" s="17"/>
      <c r="CZ1632" s="17"/>
      <c r="DA1632" s="17"/>
      <c r="DB1632" s="17"/>
      <c r="DC1632" s="17"/>
      <c r="DD1632" s="17"/>
      <c r="DE1632" s="17"/>
      <c r="DF1632" s="17"/>
      <c r="DG1632" s="17"/>
      <c r="DH1632" s="17"/>
      <c r="DI1632" s="17"/>
      <c r="DJ1632" s="17"/>
      <c r="DK1632" s="17"/>
      <c r="DL1632" s="17"/>
      <c r="DM1632" s="17"/>
      <c r="DN1632" s="17"/>
      <c r="DO1632" s="17"/>
      <c r="DP1632" s="17"/>
      <c r="DQ1632" s="17"/>
      <c r="DR1632" s="17"/>
      <c r="DS1632" s="17"/>
      <c r="DT1632" s="17"/>
      <c r="DU1632" s="17"/>
      <c r="DV1632" s="17"/>
      <c r="DW1632" s="17"/>
      <c r="DX1632" s="17"/>
      <c r="DY1632" s="17"/>
      <c r="DZ1632" s="17"/>
      <c r="EA1632" s="17"/>
      <c r="EB1632" s="17"/>
      <c r="EC1632" s="17"/>
      <c r="ED1632" s="17"/>
      <c r="EE1632" s="17"/>
      <c r="EF1632" s="17"/>
    </row>
    <row r="1633" spans="2:136" ht="15">
      <c r="B1633" s="17"/>
      <c r="C1633" s="17"/>
      <c r="D1633" s="17"/>
      <c r="E1633" s="17"/>
      <c r="F1633" s="17"/>
      <c r="G1633" s="20"/>
      <c r="H1633" s="17"/>
      <c r="I1633" s="17"/>
      <c r="J1633" s="26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CK1633" s="17"/>
      <c r="CL1633" s="17"/>
      <c r="CM1633" s="17"/>
      <c r="CN1633" s="17"/>
      <c r="CO1633" s="17"/>
      <c r="CP1633" s="17"/>
      <c r="CQ1633" s="17"/>
      <c r="CR1633" s="17"/>
      <c r="CS1633" s="17"/>
      <c r="CT1633" s="17"/>
      <c r="CU1633" s="17"/>
      <c r="CV1633" s="17"/>
      <c r="CW1633" s="17"/>
      <c r="CX1633" s="17"/>
      <c r="CY1633" s="17"/>
      <c r="CZ1633" s="17"/>
      <c r="DA1633" s="17"/>
      <c r="DB1633" s="17"/>
      <c r="DC1633" s="17"/>
      <c r="DD1633" s="17"/>
      <c r="DE1633" s="17"/>
      <c r="DF1633" s="17"/>
      <c r="DG1633" s="17"/>
      <c r="DH1633" s="17"/>
      <c r="DI1633" s="17"/>
      <c r="DJ1633" s="17"/>
      <c r="DK1633" s="17"/>
      <c r="DL1633" s="17"/>
      <c r="DM1633" s="17"/>
      <c r="DN1633" s="17"/>
      <c r="DO1633" s="17"/>
      <c r="DP1633" s="17"/>
      <c r="DQ1633" s="17"/>
      <c r="DR1633" s="17"/>
      <c r="DS1633" s="17"/>
      <c r="DT1633" s="17"/>
      <c r="DU1633" s="17"/>
      <c r="DV1633" s="17"/>
      <c r="DW1633" s="17"/>
      <c r="DX1633" s="17"/>
      <c r="DY1633" s="17"/>
      <c r="DZ1633" s="17"/>
      <c r="EA1633" s="17"/>
      <c r="EB1633" s="17"/>
      <c r="EC1633" s="17"/>
      <c r="ED1633" s="17"/>
      <c r="EE1633" s="17"/>
      <c r="EF1633" s="17"/>
    </row>
    <row r="1634" spans="2:136" ht="15">
      <c r="B1634" s="17"/>
      <c r="C1634" s="17"/>
      <c r="D1634" s="17"/>
      <c r="E1634" s="17"/>
      <c r="F1634" s="17"/>
      <c r="G1634" s="20"/>
      <c r="H1634" s="17"/>
      <c r="I1634" s="17"/>
      <c r="J1634" s="26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CK1634" s="17"/>
      <c r="CL1634" s="17"/>
      <c r="CM1634" s="17"/>
      <c r="CN1634" s="17"/>
      <c r="CO1634" s="17"/>
      <c r="CP1634" s="17"/>
      <c r="CQ1634" s="17"/>
      <c r="CR1634" s="17"/>
      <c r="CS1634" s="17"/>
      <c r="CT1634" s="17"/>
      <c r="CU1634" s="17"/>
      <c r="CV1634" s="17"/>
      <c r="CW1634" s="17"/>
      <c r="CX1634" s="17"/>
      <c r="CY1634" s="17"/>
      <c r="CZ1634" s="17"/>
      <c r="DA1634" s="17"/>
      <c r="DB1634" s="17"/>
      <c r="DC1634" s="17"/>
      <c r="DD1634" s="17"/>
      <c r="DE1634" s="17"/>
      <c r="DF1634" s="17"/>
      <c r="DG1634" s="17"/>
      <c r="DH1634" s="17"/>
      <c r="DI1634" s="17"/>
      <c r="DJ1634" s="17"/>
      <c r="DK1634" s="17"/>
      <c r="DL1634" s="17"/>
      <c r="DM1634" s="17"/>
      <c r="DN1634" s="17"/>
      <c r="DO1634" s="17"/>
      <c r="DP1634" s="17"/>
      <c r="DQ1634" s="17"/>
      <c r="DR1634" s="17"/>
      <c r="DS1634" s="17"/>
      <c r="DT1634" s="17"/>
      <c r="DU1634" s="17"/>
      <c r="DV1634" s="17"/>
      <c r="DW1634" s="17"/>
      <c r="DX1634" s="17"/>
      <c r="DY1634" s="17"/>
      <c r="DZ1634" s="17"/>
      <c r="EA1634" s="17"/>
      <c r="EB1634" s="17"/>
      <c r="EC1634" s="17"/>
      <c r="ED1634" s="17"/>
      <c r="EE1634" s="17"/>
      <c r="EF1634" s="17"/>
    </row>
    <row r="1635" spans="2:136" ht="15">
      <c r="B1635" s="17"/>
      <c r="C1635" s="17"/>
      <c r="D1635" s="17"/>
      <c r="E1635" s="17"/>
      <c r="F1635" s="17"/>
      <c r="G1635" s="20"/>
      <c r="H1635" s="17"/>
      <c r="I1635" s="17"/>
      <c r="J1635" s="26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CK1635" s="17"/>
      <c r="CL1635" s="17"/>
      <c r="CM1635" s="17"/>
      <c r="CN1635" s="17"/>
      <c r="CO1635" s="17"/>
      <c r="CP1635" s="17"/>
      <c r="CQ1635" s="17"/>
      <c r="CR1635" s="17"/>
      <c r="CS1635" s="17"/>
      <c r="CT1635" s="17"/>
      <c r="CU1635" s="17"/>
      <c r="CV1635" s="17"/>
      <c r="CW1635" s="17"/>
      <c r="CX1635" s="17"/>
      <c r="CY1635" s="17"/>
      <c r="CZ1635" s="17"/>
      <c r="DA1635" s="17"/>
      <c r="DB1635" s="17"/>
      <c r="DC1635" s="17"/>
      <c r="DD1635" s="17"/>
      <c r="DE1635" s="17"/>
      <c r="DF1635" s="17"/>
      <c r="DG1635" s="17"/>
      <c r="DH1635" s="17"/>
      <c r="DI1635" s="17"/>
      <c r="DJ1635" s="17"/>
      <c r="DK1635" s="17"/>
      <c r="DL1635" s="17"/>
      <c r="DM1635" s="17"/>
      <c r="DN1635" s="17"/>
      <c r="DO1635" s="17"/>
      <c r="DP1635" s="17"/>
      <c r="DQ1635" s="17"/>
      <c r="DR1635" s="17"/>
      <c r="DS1635" s="17"/>
      <c r="DT1635" s="17"/>
      <c r="DU1635" s="17"/>
      <c r="DV1635" s="17"/>
      <c r="DW1635" s="17"/>
      <c r="DX1635" s="17"/>
      <c r="DY1635" s="17"/>
      <c r="DZ1635" s="17"/>
      <c r="EA1635" s="17"/>
      <c r="EB1635" s="17"/>
      <c r="EC1635" s="17"/>
      <c r="ED1635" s="17"/>
      <c r="EE1635" s="17"/>
      <c r="EF1635" s="17"/>
    </row>
    <row r="1636" spans="2:136" ht="15">
      <c r="B1636" s="17"/>
      <c r="C1636" s="17"/>
      <c r="D1636" s="17"/>
      <c r="E1636" s="17"/>
      <c r="F1636" s="17"/>
      <c r="G1636" s="20"/>
      <c r="H1636" s="17"/>
      <c r="I1636" s="17"/>
      <c r="J1636" s="26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CK1636" s="17"/>
      <c r="CL1636" s="17"/>
      <c r="CM1636" s="17"/>
      <c r="CN1636" s="17"/>
      <c r="CO1636" s="17"/>
      <c r="CP1636" s="17"/>
      <c r="CQ1636" s="17"/>
      <c r="CR1636" s="17"/>
      <c r="CS1636" s="17"/>
      <c r="CT1636" s="17"/>
      <c r="CU1636" s="17"/>
      <c r="CV1636" s="17"/>
      <c r="CW1636" s="17"/>
      <c r="CX1636" s="17"/>
      <c r="CY1636" s="17"/>
      <c r="CZ1636" s="17"/>
      <c r="DA1636" s="17"/>
      <c r="DB1636" s="17"/>
      <c r="DC1636" s="17"/>
      <c r="DD1636" s="17"/>
      <c r="DE1636" s="17"/>
      <c r="DF1636" s="17"/>
      <c r="DG1636" s="17"/>
      <c r="DH1636" s="17"/>
      <c r="DI1636" s="17"/>
      <c r="DJ1636" s="17"/>
      <c r="DK1636" s="17"/>
      <c r="DL1636" s="17"/>
      <c r="DM1636" s="17"/>
      <c r="DN1636" s="17"/>
      <c r="DO1636" s="17"/>
      <c r="DP1636" s="17"/>
      <c r="DQ1636" s="17"/>
      <c r="DR1636" s="17"/>
      <c r="DS1636" s="17"/>
      <c r="DT1636" s="17"/>
      <c r="DU1636" s="17"/>
      <c r="DV1636" s="17"/>
      <c r="DW1636" s="17"/>
      <c r="DX1636" s="17"/>
      <c r="DY1636" s="17"/>
      <c r="DZ1636" s="17"/>
      <c r="EA1636" s="17"/>
      <c r="EB1636" s="17"/>
      <c r="EC1636" s="17"/>
      <c r="ED1636" s="17"/>
      <c r="EE1636" s="17"/>
      <c r="EF1636" s="17"/>
    </row>
    <row r="1637" spans="2:136" ht="15">
      <c r="B1637" s="17"/>
      <c r="C1637" s="17"/>
      <c r="D1637" s="17"/>
      <c r="E1637" s="17"/>
      <c r="F1637" s="17"/>
      <c r="G1637" s="20"/>
      <c r="H1637" s="17"/>
      <c r="I1637" s="17"/>
      <c r="J1637" s="26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CK1637" s="17"/>
      <c r="CL1637" s="17"/>
      <c r="CM1637" s="17"/>
      <c r="CN1637" s="17"/>
      <c r="CO1637" s="17"/>
      <c r="CP1637" s="17"/>
      <c r="CQ1637" s="17"/>
      <c r="CR1637" s="17"/>
      <c r="CS1637" s="17"/>
      <c r="CT1637" s="17"/>
      <c r="CU1637" s="17"/>
      <c r="CV1637" s="17"/>
      <c r="CW1637" s="17"/>
      <c r="CX1637" s="17"/>
      <c r="CY1637" s="17"/>
      <c r="CZ1637" s="17"/>
      <c r="DA1637" s="17"/>
      <c r="DB1637" s="17"/>
      <c r="DC1637" s="17"/>
      <c r="DD1637" s="17"/>
      <c r="DE1637" s="17"/>
      <c r="DF1637" s="17"/>
      <c r="DG1637" s="17"/>
      <c r="DH1637" s="17"/>
      <c r="DI1637" s="17"/>
      <c r="DJ1637" s="17"/>
      <c r="DK1637" s="17"/>
      <c r="DL1637" s="17"/>
      <c r="DM1637" s="17"/>
      <c r="DN1637" s="17"/>
      <c r="DO1637" s="17"/>
      <c r="DP1637" s="17"/>
      <c r="DQ1637" s="17"/>
      <c r="DR1637" s="17"/>
      <c r="DS1637" s="17"/>
      <c r="DT1637" s="17"/>
      <c r="DU1637" s="17"/>
      <c r="DV1637" s="17"/>
      <c r="DW1637" s="17"/>
      <c r="DX1637" s="17"/>
      <c r="DY1637" s="17"/>
      <c r="DZ1637" s="17"/>
      <c r="EA1637" s="17"/>
      <c r="EB1637" s="17"/>
      <c r="EC1637" s="17"/>
      <c r="ED1637" s="17"/>
      <c r="EE1637" s="17"/>
      <c r="EF1637" s="17"/>
    </row>
    <row r="1638" spans="2:136" ht="15">
      <c r="B1638" s="17"/>
      <c r="C1638" s="17"/>
      <c r="D1638" s="17"/>
      <c r="E1638" s="17"/>
      <c r="F1638" s="17"/>
      <c r="G1638" s="20"/>
      <c r="H1638" s="17"/>
      <c r="I1638" s="17"/>
      <c r="J1638" s="26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CK1638" s="17"/>
      <c r="CL1638" s="17"/>
      <c r="CM1638" s="17"/>
      <c r="CN1638" s="17"/>
      <c r="CO1638" s="17"/>
      <c r="CP1638" s="17"/>
      <c r="CQ1638" s="17"/>
      <c r="CR1638" s="17"/>
      <c r="CS1638" s="17"/>
      <c r="CT1638" s="17"/>
      <c r="CU1638" s="17"/>
      <c r="CV1638" s="17"/>
      <c r="CW1638" s="17"/>
      <c r="CX1638" s="17"/>
      <c r="CY1638" s="17"/>
      <c r="CZ1638" s="17"/>
      <c r="DA1638" s="17"/>
      <c r="DB1638" s="17"/>
      <c r="DC1638" s="17"/>
      <c r="DD1638" s="17"/>
      <c r="DE1638" s="17"/>
      <c r="DF1638" s="17"/>
      <c r="DG1638" s="17"/>
      <c r="DH1638" s="17"/>
      <c r="DI1638" s="17"/>
      <c r="DJ1638" s="17"/>
      <c r="DK1638" s="17"/>
      <c r="DL1638" s="17"/>
      <c r="DM1638" s="17"/>
      <c r="DN1638" s="17"/>
      <c r="DO1638" s="17"/>
      <c r="DP1638" s="17"/>
      <c r="DQ1638" s="17"/>
      <c r="DR1638" s="17"/>
      <c r="DS1638" s="17"/>
      <c r="DT1638" s="17"/>
      <c r="DU1638" s="17"/>
      <c r="DV1638" s="17"/>
      <c r="DW1638" s="17"/>
      <c r="DX1638" s="17"/>
      <c r="DY1638" s="17"/>
      <c r="DZ1638" s="17"/>
      <c r="EA1638" s="17"/>
      <c r="EB1638" s="17"/>
      <c r="EC1638" s="17"/>
      <c r="ED1638" s="17"/>
      <c r="EE1638" s="17"/>
      <c r="EF1638" s="17"/>
    </row>
    <row r="1639" spans="2:136" ht="15">
      <c r="B1639" s="17"/>
      <c r="C1639" s="17"/>
      <c r="D1639" s="17"/>
      <c r="E1639" s="17"/>
      <c r="F1639" s="17"/>
      <c r="G1639" s="20"/>
      <c r="H1639" s="17"/>
      <c r="I1639" s="17"/>
      <c r="J1639" s="26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CK1639" s="17"/>
      <c r="CL1639" s="17"/>
      <c r="CM1639" s="17"/>
      <c r="CN1639" s="17"/>
      <c r="CO1639" s="17"/>
      <c r="CP1639" s="17"/>
      <c r="CQ1639" s="17"/>
      <c r="CR1639" s="17"/>
      <c r="CS1639" s="17"/>
      <c r="CT1639" s="17"/>
      <c r="CU1639" s="17"/>
      <c r="CV1639" s="17"/>
      <c r="CW1639" s="17"/>
      <c r="CX1639" s="17"/>
      <c r="CY1639" s="17"/>
      <c r="CZ1639" s="17"/>
      <c r="DA1639" s="17"/>
      <c r="DB1639" s="17"/>
      <c r="DC1639" s="17"/>
      <c r="DD1639" s="17"/>
      <c r="DE1639" s="17"/>
      <c r="DF1639" s="17"/>
      <c r="DG1639" s="17"/>
      <c r="DH1639" s="17"/>
      <c r="DI1639" s="17"/>
      <c r="DJ1639" s="17"/>
      <c r="DK1639" s="17"/>
      <c r="DL1639" s="17"/>
      <c r="DM1639" s="17"/>
      <c r="DN1639" s="17"/>
      <c r="DO1639" s="17"/>
      <c r="DP1639" s="17"/>
      <c r="DQ1639" s="17"/>
      <c r="DR1639" s="17"/>
      <c r="DS1639" s="17"/>
      <c r="DT1639" s="17"/>
      <c r="DU1639" s="17"/>
      <c r="DV1639" s="17"/>
      <c r="DW1639" s="17"/>
      <c r="DX1639" s="17"/>
      <c r="DY1639" s="17"/>
      <c r="DZ1639" s="17"/>
      <c r="EA1639" s="17"/>
      <c r="EB1639" s="17"/>
      <c r="EC1639" s="17"/>
      <c r="ED1639" s="17"/>
      <c r="EE1639" s="17"/>
      <c r="EF1639" s="17"/>
    </row>
    <row r="1640" spans="2:136" ht="15">
      <c r="B1640" s="17"/>
      <c r="C1640" s="17"/>
      <c r="D1640" s="17"/>
      <c r="E1640" s="17"/>
      <c r="F1640" s="17"/>
      <c r="G1640" s="20"/>
      <c r="H1640" s="17"/>
      <c r="I1640" s="17"/>
      <c r="J1640" s="26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  <c r="CH1640" s="17"/>
      <c r="CI1640" s="17"/>
      <c r="CJ1640" s="17"/>
      <c r="CK1640" s="17"/>
      <c r="CL1640" s="17"/>
      <c r="CM1640" s="17"/>
      <c r="CN1640" s="17"/>
      <c r="CO1640" s="17"/>
      <c r="CP1640" s="17"/>
      <c r="CQ1640" s="17"/>
      <c r="CR1640" s="17"/>
      <c r="CS1640" s="17"/>
      <c r="CT1640" s="17"/>
      <c r="CU1640" s="17"/>
      <c r="CV1640" s="17"/>
      <c r="CW1640" s="17"/>
      <c r="CX1640" s="17"/>
      <c r="CY1640" s="17"/>
      <c r="CZ1640" s="17"/>
      <c r="DA1640" s="17"/>
      <c r="DB1640" s="17"/>
      <c r="DC1640" s="17"/>
      <c r="DD1640" s="17"/>
      <c r="DE1640" s="17"/>
      <c r="DF1640" s="17"/>
      <c r="DG1640" s="17"/>
      <c r="DH1640" s="17"/>
      <c r="DI1640" s="17"/>
      <c r="DJ1640" s="17"/>
      <c r="DK1640" s="17"/>
      <c r="DL1640" s="17"/>
      <c r="DM1640" s="17"/>
      <c r="DN1640" s="17"/>
      <c r="DO1640" s="17"/>
      <c r="DP1640" s="17"/>
      <c r="DQ1640" s="17"/>
      <c r="DR1640" s="17"/>
      <c r="DS1640" s="17"/>
      <c r="DT1640" s="17"/>
      <c r="DU1640" s="17"/>
      <c r="DV1640" s="17"/>
      <c r="DW1640" s="17"/>
      <c r="DX1640" s="17"/>
      <c r="DY1640" s="17"/>
      <c r="DZ1640" s="17"/>
      <c r="EA1640" s="17"/>
      <c r="EB1640" s="17"/>
      <c r="EC1640" s="17"/>
      <c r="ED1640" s="17"/>
      <c r="EE1640" s="17"/>
      <c r="EF1640" s="17"/>
    </row>
    <row r="1641" spans="2:136" ht="15">
      <c r="B1641" s="17"/>
      <c r="C1641" s="17"/>
      <c r="D1641" s="17"/>
      <c r="E1641" s="17"/>
      <c r="F1641" s="17"/>
      <c r="G1641" s="20"/>
      <c r="H1641" s="17"/>
      <c r="I1641" s="17"/>
      <c r="J1641" s="26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  <c r="CH1641" s="17"/>
      <c r="CI1641" s="17"/>
      <c r="CJ1641" s="17"/>
      <c r="CK1641" s="17"/>
      <c r="CL1641" s="17"/>
      <c r="CM1641" s="17"/>
      <c r="CN1641" s="17"/>
      <c r="CO1641" s="17"/>
      <c r="CP1641" s="17"/>
      <c r="CQ1641" s="17"/>
      <c r="CR1641" s="17"/>
      <c r="CS1641" s="17"/>
      <c r="CT1641" s="17"/>
      <c r="CU1641" s="17"/>
      <c r="CV1641" s="17"/>
      <c r="CW1641" s="17"/>
      <c r="CX1641" s="17"/>
      <c r="CY1641" s="17"/>
      <c r="CZ1641" s="17"/>
      <c r="DA1641" s="17"/>
      <c r="DB1641" s="17"/>
      <c r="DC1641" s="17"/>
      <c r="DD1641" s="17"/>
      <c r="DE1641" s="17"/>
      <c r="DF1641" s="17"/>
      <c r="DG1641" s="17"/>
      <c r="DH1641" s="17"/>
      <c r="DI1641" s="17"/>
      <c r="DJ1641" s="17"/>
      <c r="DK1641" s="17"/>
      <c r="DL1641" s="17"/>
      <c r="DM1641" s="17"/>
      <c r="DN1641" s="17"/>
      <c r="DO1641" s="17"/>
      <c r="DP1641" s="17"/>
      <c r="DQ1641" s="17"/>
      <c r="DR1641" s="17"/>
      <c r="DS1641" s="17"/>
      <c r="DT1641" s="17"/>
      <c r="DU1641" s="17"/>
      <c r="DV1641" s="17"/>
      <c r="DW1641" s="17"/>
      <c r="DX1641" s="17"/>
      <c r="DY1641" s="17"/>
      <c r="DZ1641" s="17"/>
      <c r="EA1641" s="17"/>
      <c r="EB1641" s="17"/>
      <c r="EC1641" s="17"/>
      <c r="ED1641" s="17"/>
      <c r="EE1641" s="17"/>
      <c r="EF1641" s="17"/>
    </row>
    <row r="1642" spans="2:136" ht="15">
      <c r="B1642" s="17"/>
      <c r="C1642" s="17"/>
      <c r="D1642" s="17"/>
      <c r="E1642" s="17"/>
      <c r="F1642" s="17"/>
      <c r="G1642" s="20"/>
      <c r="H1642" s="17"/>
      <c r="I1642" s="17"/>
      <c r="J1642" s="26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  <c r="CH1642" s="17"/>
      <c r="CI1642" s="17"/>
      <c r="CJ1642" s="17"/>
      <c r="CK1642" s="17"/>
      <c r="CL1642" s="17"/>
      <c r="CM1642" s="17"/>
      <c r="CN1642" s="17"/>
      <c r="CO1642" s="17"/>
      <c r="CP1642" s="17"/>
      <c r="CQ1642" s="17"/>
      <c r="CR1642" s="17"/>
      <c r="CS1642" s="17"/>
      <c r="CT1642" s="17"/>
      <c r="CU1642" s="17"/>
      <c r="CV1642" s="17"/>
      <c r="CW1642" s="17"/>
      <c r="CX1642" s="17"/>
      <c r="CY1642" s="17"/>
      <c r="CZ1642" s="17"/>
      <c r="DA1642" s="17"/>
      <c r="DB1642" s="17"/>
      <c r="DC1642" s="17"/>
      <c r="DD1642" s="17"/>
      <c r="DE1642" s="17"/>
      <c r="DF1642" s="17"/>
      <c r="DG1642" s="17"/>
      <c r="DH1642" s="17"/>
      <c r="DI1642" s="17"/>
      <c r="DJ1642" s="17"/>
      <c r="DK1642" s="17"/>
      <c r="DL1642" s="17"/>
      <c r="DM1642" s="17"/>
      <c r="DN1642" s="17"/>
      <c r="DO1642" s="17"/>
      <c r="DP1642" s="17"/>
      <c r="DQ1642" s="17"/>
      <c r="DR1642" s="17"/>
      <c r="DS1642" s="17"/>
      <c r="DT1642" s="17"/>
      <c r="DU1642" s="17"/>
      <c r="DV1642" s="17"/>
      <c r="DW1642" s="17"/>
      <c r="DX1642" s="17"/>
      <c r="DY1642" s="17"/>
      <c r="DZ1642" s="17"/>
      <c r="EA1642" s="17"/>
      <c r="EB1642" s="17"/>
      <c r="EC1642" s="17"/>
      <c r="ED1642" s="17"/>
      <c r="EE1642" s="17"/>
      <c r="EF1642" s="17"/>
    </row>
    <row r="1643" spans="2:136" ht="15">
      <c r="B1643" s="17"/>
      <c r="C1643" s="17"/>
      <c r="D1643" s="17"/>
      <c r="E1643" s="17"/>
      <c r="F1643" s="17"/>
      <c r="G1643" s="20"/>
      <c r="H1643" s="17"/>
      <c r="I1643" s="17"/>
      <c r="J1643" s="26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  <c r="CH1643" s="17"/>
      <c r="CI1643" s="17"/>
      <c r="CJ1643" s="17"/>
      <c r="CK1643" s="17"/>
      <c r="CL1643" s="17"/>
      <c r="CM1643" s="17"/>
      <c r="CN1643" s="17"/>
      <c r="CO1643" s="17"/>
      <c r="CP1643" s="17"/>
      <c r="CQ1643" s="17"/>
      <c r="CR1643" s="17"/>
      <c r="CS1643" s="17"/>
      <c r="CT1643" s="17"/>
      <c r="CU1643" s="17"/>
      <c r="CV1643" s="17"/>
      <c r="CW1643" s="17"/>
      <c r="CX1643" s="17"/>
      <c r="CY1643" s="17"/>
      <c r="CZ1643" s="17"/>
      <c r="DA1643" s="17"/>
      <c r="DB1643" s="17"/>
      <c r="DC1643" s="17"/>
      <c r="DD1643" s="17"/>
      <c r="DE1643" s="17"/>
      <c r="DF1643" s="17"/>
      <c r="DG1643" s="17"/>
      <c r="DH1643" s="17"/>
      <c r="DI1643" s="17"/>
      <c r="DJ1643" s="17"/>
      <c r="DK1643" s="17"/>
      <c r="DL1643" s="17"/>
      <c r="DM1643" s="17"/>
      <c r="DN1643" s="17"/>
      <c r="DO1643" s="17"/>
      <c r="DP1643" s="17"/>
      <c r="DQ1643" s="17"/>
      <c r="DR1643" s="17"/>
      <c r="DS1643" s="17"/>
      <c r="DT1643" s="17"/>
      <c r="DU1643" s="17"/>
      <c r="DV1643" s="17"/>
      <c r="DW1643" s="17"/>
      <c r="DX1643" s="17"/>
      <c r="DY1643" s="17"/>
      <c r="DZ1643" s="17"/>
      <c r="EA1643" s="17"/>
      <c r="EB1643" s="17"/>
      <c r="EC1643" s="17"/>
      <c r="ED1643" s="17"/>
      <c r="EE1643" s="17"/>
      <c r="EF1643" s="17"/>
    </row>
    <row r="1644" spans="2:136" ht="15">
      <c r="B1644" s="17"/>
      <c r="C1644" s="17"/>
      <c r="D1644" s="17"/>
      <c r="E1644" s="17"/>
      <c r="F1644" s="17"/>
      <c r="G1644" s="20"/>
      <c r="H1644" s="17"/>
      <c r="I1644" s="17"/>
      <c r="J1644" s="26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  <c r="CH1644" s="17"/>
      <c r="CI1644" s="17"/>
      <c r="CJ1644" s="17"/>
      <c r="CK1644" s="17"/>
      <c r="CL1644" s="17"/>
      <c r="CM1644" s="17"/>
      <c r="CN1644" s="17"/>
      <c r="CO1644" s="17"/>
      <c r="CP1644" s="17"/>
      <c r="CQ1644" s="17"/>
      <c r="CR1644" s="17"/>
      <c r="CS1644" s="17"/>
      <c r="CT1644" s="17"/>
      <c r="CU1644" s="17"/>
      <c r="CV1644" s="17"/>
      <c r="CW1644" s="17"/>
      <c r="CX1644" s="17"/>
      <c r="CY1644" s="17"/>
      <c r="CZ1644" s="17"/>
      <c r="DA1644" s="17"/>
      <c r="DB1644" s="17"/>
      <c r="DC1644" s="17"/>
      <c r="DD1644" s="17"/>
      <c r="DE1644" s="17"/>
      <c r="DF1644" s="17"/>
      <c r="DG1644" s="17"/>
      <c r="DH1644" s="17"/>
      <c r="DI1644" s="17"/>
      <c r="DJ1644" s="17"/>
      <c r="DK1644" s="17"/>
      <c r="DL1644" s="17"/>
      <c r="DM1644" s="17"/>
      <c r="DN1644" s="17"/>
      <c r="DO1644" s="17"/>
      <c r="DP1644" s="17"/>
      <c r="DQ1644" s="17"/>
      <c r="DR1644" s="17"/>
      <c r="DS1644" s="17"/>
      <c r="DT1644" s="17"/>
      <c r="DU1644" s="17"/>
      <c r="DV1644" s="17"/>
      <c r="DW1644" s="17"/>
      <c r="DX1644" s="17"/>
      <c r="DY1644" s="17"/>
      <c r="DZ1644" s="17"/>
      <c r="EA1644" s="17"/>
      <c r="EB1644" s="17"/>
      <c r="EC1644" s="17"/>
      <c r="ED1644" s="17"/>
      <c r="EE1644" s="17"/>
      <c r="EF1644" s="17"/>
    </row>
    <row r="1645" spans="2:136" ht="15">
      <c r="B1645" s="17"/>
      <c r="C1645" s="17"/>
      <c r="D1645" s="17"/>
      <c r="E1645" s="17"/>
      <c r="F1645" s="17"/>
      <c r="G1645" s="20"/>
      <c r="H1645" s="17"/>
      <c r="I1645" s="17"/>
      <c r="J1645" s="26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  <c r="CH1645" s="17"/>
      <c r="CI1645" s="17"/>
      <c r="CJ1645" s="17"/>
      <c r="CK1645" s="17"/>
      <c r="CL1645" s="17"/>
      <c r="CM1645" s="17"/>
      <c r="CN1645" s="17"/>
      <c r="CO1645" s="17"/>
      <c r="CP1645" s="17"/>
      <c r="CQ1645" s="17"/>
      <c r="CR1645" s="17"/>
      <c r="CS1645" s="17"/>
      <c r="CT1645" s="17"/>
      <c r="CU1645" s="17"/>
      <c r="CV1645" s="17"/>
      <c r="CW1645" s="17"/>
      <c r="CX1645" s="17"/>
      <c r="CY1645" s="17"/>
      <c r="CZ1645" s="17"/>
      <c r="DA1645" s="17"/>
      <c r="DB1645" s="17"/>
      <c r="DC1645" s="17"/>
      <c r="DD1645" s="17"/>
      <c r="DE1645" s="17"/>
      <c r="DF1645" s="17"/>
      <c r="DG1645" s="17"/>
      <c r="DH1645" s="17"/>
      <c r="DI1645" s="17"/>
      <c r="DJ1645" s="17"/>
      <c r="DK1645" s="17"/>
      <c r="DL1645" s="17"/>
      <c r="DM1645" s="17"/>
      <c r="DN1645" s="17"/>
      <c r="DO1645" s="17"/>
      <c r="DP1645" s="17"/>
      <c r="DQ1645" s="17"/>
      <c r="DR1645" s="17"/>
      <c r="DS1645" s="17"/>
      <c r="DT1645" s="17"/>
      <c r="DU1645" s="17"/>
      <c r="DV1645" s="17"/>
      <c r="DW1645" s="17"/>
      <c r="DX1645" s="17"/>
      <c r="DY1645" s="17"/>
      <c r="DZ1645" s="17"/>
      <c r="EA1645" s="17"/>
      <c r="EB1645" s="17"/>
      <c r="EC1645" s="17"/>
      <c r="ED1645" s="17"/>
      <c r="EE1645" s="17"/>
      <c r="EF1645" s="17"/>
    </row>
    <row r="1646" spans="2:136" ht="15">
      <c r="B1646" s="17"/>
      <c r="C1646" s="17"/>
      <c r="D1646" s="17"/>
      <c r="E1646" s="17"/>
      <c r="F1646" s="17"/>
      <c r="G1646" s="20"/>
      <c r="H1646" s="17"/>
      <c r="I1646" s="17"/>
      <c r="J1646" s="26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  <c r="CH1646" s="17"/>
      <c r="CI1646" s="17"/>
      <c r="CJ1646" s="17"/>
      <c r="CK1646" s="17"/>
      <c r="CL1646" s="17"/>
      <c r="CM1646" s="17"/>
      <c r="CN1646" s="17"/>
      <c r="CO1646" s="17"/>
      <c r="CP1646" s="17"/>
      <c r="CQ1646" s="17"/>
      <c r="CR1646" s="17"/>
      <c r="CS1646" s="17"/>
      <c r="CT1646" s="17"/>
      <c r="CU1646" s="17"/>
      <c r="CV1646" s="17"/>
      <c r="CW1646" s="17"/>
      <c r="CX1646" s="17"/>
      <c r="CY1646" s="17"/>
      <c r="CZ1646" s="17"/>
      <c r="DA1646" s="17"/>
      <c r="DB1646" s="17"/>
      <c r="DC1646" s="17"/>
      <c r="DD1646" s="17"/>
      <c r="DE1646" s="17"/>
      <c r="DF1646" s="17"/>
      <c r="DG1646" s="17"/>
      <c r="DH1646" s="17"/>
      <c r="DI1646" s="17"/>
      <c r="DJ1646" s="17"/>
      <c r="DK1646" s="17"/>
      <c r="DL1646" s="17"/>
      <c r="DM1646" s="17"/>
      <c r="DN1646" s="17"/>
      <c r="DO1646" s="17"/>
      <c r="DP1646" s="17"/>
      <c r="DQ1646" s="17"/>
      <c r="DR1646" s="17"/>
      <c r="DS1646" s="17"/>
      <c r="DT1646" s="17"/>
      <c r="DU1646" s="17"/>
      <c r="DV1646" s="17"/>
      <c r="DW1646" s="17"/>
      <c r="DX1646" s="17"/>
      <c r="DY1646" s="17"/>
      <c r="DZ1646" s="17"/>
      <c r="EA1646" s="17"/>
      <c r="EB1646" s="17"/>
      <c r="EC1646" s="17"/>
      <c r="ED1646" s="17"/>
      <c r="EE1646" s="17"/>
      <c r="EF1646" s="17"/>
    </row>
    <row r="1647" spans="2:136" ht="15">
      <c r="B1647" s="17"/>
      <c r="C1647" s="17"/>
      <c r="D1647" s="17"/>
      <c r="E1647" s="17"/>
      <c r="F1647" s="17"/>
      <c r="G1647" s="20"/>
      <c r="H1647" s="17"/>
      <c r="I1647" s="17"/>
      <c r="J1647" s="26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  <c r="CH1647" s="17"/>
      <c r="CI1647" s="17"/>
      <c r="CJ1647" s="17"/>
      <c r="CK1647" s="17"/>
      <c r="CL1647" s="17"/>
      <c r="CM1647" s="17"/>
      <c r="CN1647" s="17"/>
      <c r="CO1647" s="17"/>
      <c r="CP1647" s="17"/>
      <c r="CQ1647" s="17"/>
      <c r="CR1647" s="17"/>
      <c r="CS1647" s="17"/>
      <c r="CT1647" s="17"/>
      <c r="CU1647" s="17"/>
      <c r="CV1647" s="17"/>
      <c r="CW1647" s="17"/>
      <c r="CX1647" s="17"/>
      <c r="CY1647" s="17"/>
      <c r="CZ1647" s="17"/>
      <c r="DA1647" s="17"/>
      <c r="DB1647" s="17"/>
      <c r="DC1647" s="17"/>
      <c r="DD1647" s="17"/>
      <c r="DE1647" s="17"/>
      <c r="DF1647" s="17"/>
      <c r="DG1647" s="17"/>
      <c r="DH1647" s="17"/>
      <c r="DI1647" s="17"/>
      <c r="DJ1647" s="17"/>
      <c r="DK1647" s="17"/>
      <c r="DL1647" s="17"/>
      <c r="DM1647" s="17"/>
      <c r="DN1647" s="17"/>
      <c r="DO1647" s="17"/>
      <c r="DP1647" s="17"/>
      <c r="DQ1647" s="17"/>
      <c r="DR1647" s="17"/>
      <c r="DS1647" s="17"/>
      <c r="DT1647" s="17"/>
      <c r="DU1647" s="17"/>
      <c r="DV1647" s="17"/>
      <c r="DW1647" s="17"/>
      <c r="DX1647" s="17"/>
      <c r="DY1647" s="17"/>
      <c r="DZ1647" s="17"/>
      <c r="EA1647" s="17"/>
      <c r="EB1647" s="17"/>
      <c r="EC1647" s="17"/>
      <c r="ED1647" s="17"/>
      <c r="EE1647" s="17"/>
      <c r="EF1647" s="17"/>
    </row>
    <row r="1648" spans="2:136" ht="15">
      <c r="B1648" s="17"/>
      <c r="C1648" s="17"/>
      <c r="D1648" s="17"/>
      <c r="E1648" s="17"/>
      <c r="F1648" s="17"/>
      <c r="G1648" s="20"/>
      <c r="H1648" s="17"/>
      <c r="I1648" s="17"/>
      <c r="J1648" s="26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  <c r="CH1648" s="17"/>
      <c r="CI1648" s="17"/>
      <c r="CJ1648" s="17"/>
      <c r="CK1648" s="17"/>
      <c r="CL1648" s="17"/>
      <c r="CM1648" s="17"/>
      <c r="CN1648" s="17"/>
      <c r="CO1648" s="17"/>
      <c r="CP1648" s="17"/>
      <c r="CQ1648" s="17"/>
      <c r="CR1648" s="17"/>
      <c r="CS1648" s="17"/>
      <c r="CT1648" s="17"/>
      <c r="CU1648" s="17"/>
      <c r="CV1648" s="17"/>
      <c r="CW1648" s="17"/>
      <c r="CX1648" s="17"/>
      <c r="CY1648" s="17"/>
      <c r="CZ1648" s="17"/>
      <c r="DA1648" s="17"/>
      <c r="DB1648" s="17"/>
      <c r="DC1648" s="17"/>
      <c r="DD1648" s="17"/>
      <c r="DE1648" s="17"/>
      <c r="DF1648" s="17"/>
      <c r="DG1648" s="17"/>
      <c r="DH1648" s="17"/>
      <c r="DI1648" s="17"/>
      <c r="DJ1648" s="17"/>
      <c r="DK1648" s="17"/>
      <c r="DL1648" s="17"/>
      <c r="DM1648" s="17"/>
      <c r="DN1648" s="17"/>
      <c r="DO1648" s="17"/>
      <c r="DP1648" s="17"/>
      <c r="DQ1648" s="17"/>
      <c r="DR1648" s="17"/>
      <c r="DS1648" s="17"/>
      <c r="DT1648" s="17"/>
      <c r="DU1648" s="17"/>
      <c r="DV1648" s="17"/>
      <c r="DW1648" s="17"/>
      <c r="DX1648" s="17"/>
      <c r="DY1648" s="17"/>
      <c r="DZ1648" s="17"/>
      <c r="EA1648" s="17"/>
      <c r="EB1648" s="17"/>
      <c r="EC1648" s="17"/>
      <c r="ED1648" s="17"/>
      <c r="EE1648" s="17"/>
      <c r="EF1648" s="17"/>
    </row>
    <row r="1649" spans="2:136" ht="15">
      <c r="B1649" s="17"/>
      <c r="C1649" s="17"/>
      <c r="D1649" s="17"/>
      <c r="E1649" s="17"/>
      <c r="F1649" s="17"/>
      <c r="G1649" s="20"/>
      <c r="H1649" s="17"/>
      <c r="I1649" s="17"/>
      <c r="J1649" s="26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  <c r="CH1649" s="17"/>
      <c r="CI1649" s="17"/>
      <c r="CJ1649" s="17"/>
      <c r="CK1649" s="17"/>
      <c r="CL1649" s="17"/>
      <c r="CM1649" s="17"/>
      <c r="CN1649" s="17"/>
      <c r="CO1649" s="17"/>
      <c r="CP1649" s="17"/>
      <c r="CQ1649" s="17"/>
      <c r="CR1649" s="17"/>
      <c r="CS1649" s="17"/>
      <c r="CT1649" s="17"/>
      <c r="CU1649" s="17"/>
      <c r="CV1649" s="17"/>
      <c r="CW1649" s="17"/>
      <c r="CX1649" s="17"/>
      <c r="CY1649" s="17"/>
      <c r="CZ1649" s="17"/>
      <c r="DA1649" s="17"/>
      <c r="DB1649" s="17"/>
      <c r="DC1649" s="17"/>
      <c r="DD1649" s="17"/>
      <c r="DE1649" s="17"/>
      <c r="DF1649" s="17"/>
      <c r="DG1649" s="17"/>
      <c r="DH1649" s="17"/>
      <c r="DI1649" s="17"/>
      <c r="DJ1649" s="17"/>
      <c r="DK1649" s="17"/>
      <c r="DL1649" s="17"/>
      <c r="DM1649" s="17"/>
      <c r="DN1649" s="17"/>
      <c r="DO1649" s="17"/>
      <c r="DP1649" s="17"/>
      <c r="DQ1649" s="17"/>
      <c r="DR1649" s="17"/>
      <c r="DS1649" s="17"/>
      <c r="DT1649" s="17"/>
      <c r="DU1649" s="17"/>
      <c r="DV1649" s="17"/>
      <c r="DW1649" s="17"/>
      <c r="DX1649" s="17"/>
      <c r="DY1649" s="17"/>
      <c r="DZ1649" s="17"/>
      <c r="EA1649" s="17"/>
      <c r="EB1649" s="17"/>
      <c r="EC1649" s="17"/>
      <c r="ED1649" s="17"/>
      <c r="EE1649" s="17"/>
      <c r="EF1649" s="17"/>
    </row>
    <row r="1650" spans="2:136" ht="15">
      <c r="B1650" s="17"/>
      <c r="C1650" s="17"/>
      <c r="D1650" s="17"/>
      <c r="E1650" s="17"/>
      <c r="F1650" s="17"/>
      <c r="G1650" s="20"/>
      <c r="H1650" s="17"/>
      <c r="I1650" s="17"/>
      <c r="J1650" s="26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CK1650" s="17"/>
      <c r="CL1650" s="17"/>
      <c r="CM1650" s="17"/>
      <c r="CN1650" s="17"/>
      <c r="CO1650" s="17"/>
      <c r="CP1650" s="17"/>
      <c r="CQ1650" s="17"/>
      <c r="CR1650" s="17"/>
      <c r="CS1650" s="17"/>
      <c r="CT1650" s="17"/>
      <c r="CU1650" s="17"/>
      <c r="CV1650" s="17"/>
      <c r="CW1650" s="17"/>
      <c r="CX1650" s="17"/>
      <c r="CY1650" s="17"/>
      <c r="CZ1650" s="17"/>
      <c r="DA1650" s="17"/>
      <c r="DB1650" s="17"/>
      <c r="DC1650" s="17"/>
      <c r="DD1650" s="17"/>
      <c r="DE1650" s="17"/>
      <c r="DF1650" s="17"/>
      <c r="DG1650" s="17"/>
      <c r="DH1650" s="17"/>
      <c r="DI1650" s="17"/>
      <c r="DJ1650" s="17"/>
      <c r="DK1650" s="17"/>
      <c r="DL1650" s="17"/>
      <c r="DM1650" s="17"/>
      <c r="DN1650" s="17"/>
      <c r="DO1650" s="17"/>
      <c r="DP1650" s="17"/>
      <c r="DQ1650" s="17"/>
      <c r="DR1650" s="17"/>
      <c r="DS1650" s="17"/>
      <c r="DT1650" s="17"/>
      <c r="DU1650" s="17"/>
      <c r="DV1650" s="17"/>
      <c r="DW1650" s="17"/>
      <c r="DX1650" s="17"/>
      <c r="DY1650" s="17"/>
      <c r="DZ1650" s="17"/>
      <c r="EA1650" s="17"/>
      <c r="EB1650" s="17"/>
      <c r="EC1650" s="17"/>
      <c r="ED1650" s="17"/>
      <c r="EE1650" s="17"/>
      <c r="EF1650" s="17"/>
    </row>
    <row r="1651" spans="2:136" ht="15">
      <c r="B1651" s="17"/>
      <c r="C1651" s="17"/>
      <c r="D1651" s="17"/>
      <c r="E1651" s="17"/>
      <c r="F1651" s="17"/>
      <c r="G1651" s="20"/>
      <c r="H1651" s="17"/>
      <c r="I1651" s="17"/>
      <c r="J1651" s="26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  <c r="CH1651" s="17"/>
      <c r="CI1651" s="17"/>
      <c r="CJ1651" s="17"/>
      <c r="CK1651" s="17"/>
      <c r="CL1651" s="17"/>
      <c r="CM1651" s="17"/>
      <c r="CN1651" s="17"/>
      <c r="CO1651" s="17"/>
      <c r="CP1651" s="17"/>
      <c r="CQ1651" s="17"/>
      <c r="CR1651" s="17"/>
      <c r="CS1651" s="17"/>
      <c r="CT1651" s="17"/>
      <c r="CU1651" s="17"/>
      <c r="CV1651" s="17"/>
      <c r="CW1651" s="17"/>
      <c r="CX1651" s="17"/>
      <c r="CY1651" s="17"/>
      <c r="CZ1651" s="17"/>
      <c r="DA1651" s="17"/>
      <c r="DB1651" s="17"/>
      <c r="DC1651" s="17"/>
      <c r="DD1651" s="17"/>
      <c r="DE1651" s="17"/>
      <c r="DF1651" s="17"/>
      <c r="DG1651" s="17"/>
      <c r="DH1651" s="17"/>
      <c r="DI1651" s="17"/>
      <c r="DJ1651" s="17"/>
      <c r="DK1651" s="17"/>
      <c r="DL1651" s="17"/>
      <c r="DM1651" s="17"/>
      <c r="DN1651" s="17"/>
      <c r="DO1651" s="17"/>
      <c r="DP1651" s="17"/>
      <c r="DQ1651" s="17"/>
      <c r="DR1651" s="17"/>
      <c r="DS1651" s="17"/>
      <c r="DT1651" s="17"/>
      <c r="DU1651" s="17"/>
      <c r="DV1651" s="17"/>
      <c r="DW1651" s="17"/>
      <c r="DX1651" s="17"/>
      <c r="DY1651" s="17"/>
      <c r="DZ1651" s="17"/>
      <c r="EA1651" s="17"/>
      <c r="EB1651" s="17"/>
      <c r="EC1651" s="17"/>
      <c r="ED1651" s="17"/>
      <c r="EE1651" s="17"/>
      <c r="EF1651" s="17"/>
    </row>
    <row r="1652" spans="2:136" ht="15">
      <c r="B1652" s="17"/>
      <c r="C1652" s="17"/>
      <c r="D1652" s="17"/>
      <c r="E1652" s="17"/>
      <c r="F1652" s="17"/>
      <c r="G1652" s="20"/>
      <c r="H1652" s="17"/>
      <c r="I1652" s="17"/>
      <c r="J1652" s="26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  <c r="CH1652" s="17"/>
      <c r="CI1652" s="17"/>
      <c r="CJ1652" s="17"/>
      <c r="CK1652" s="17"/>
      <c r="CL1652" s="17"/>
      <c r="CM1652" s="17"/>
      <c r="CN1652" s="17"/>
      <c r="CO1652" s="17"/>
      <c r="CP1652" s="17"/>
      <c r="CQ1652" s="17"/>
      <c r="CR1652" s="17"/>
      <c r="CS1652" s="17"/>
      <c r="CT1652" s="17"/>
      <c r="CU1652" s="17"/>
      <c r="CV1652" s="17"/>
      <c r="CW1652" s="17"/>
      <c r="CX1652" s="17"/>
      <c r="CY1652" s="17"/>
      <c r="CZ1652" s="17"/>
      <c r="DA1652" s="17"/>
      <c r="DB1652" s="17"/>
      <c r="DC1652" s="17"/>
      <c r="DD1652" s="17"/>
      <c r="DE1652" s="17"/>
      <c r="DF1652" s="17"/>
      <c r="DG1652" s="17"/>
      <c r="DH1652" s="17"/>
      <c r="DI1652" s="17"/>
      <c r="DJ1652" s="17"/>
      <c r="DK1652" s="17"/>
      <c r="DL1652" s="17"/>
      <c r="DM1652" s="17"/>
      <c r="DN1652" s="17"/>
      <c r="DO1652" s="17"/>
      <c r="DP1652" s="17"/>
      <c r="DQ1652" s="17"/>
      <c r="DR1652" s="17"/>
      <c r="DS1652" s="17"/>
      <c r="DT1652" s="17"/>
      <c r="DU1652" s="17"/>
      <c r="DV1652" s="17"/>
      <c r="DW1652" s="17"/>
      <c r="DX1652" s="17"/>
      <c r="DY1652" s="17"/>
      <c r="DZ1652" s="17"/>
      <c r="EA1652" s="17"/>
      <c r="EB1652" s="17"/>
      <c r="EC1652" s="17"/>
      <c r="ED1652" s="17"/>
      <c r="EE1652" s="17"/>
      <c r="EF1652" s="17"/>
    </row>
    <row r="1653" spans="2:136" ht="15">
      <c r="B1653" s="17"/>
      <c r="C1653" s="17"/>
      <c r="D1653" s="17"/>
      <c r="E1653" s="17"/>
      <c r="F1653" s="17"/>
      <c r="G1653" s="20"/>
      <c r="H1653" s="17"/>
      <c r="I1653" s="17"/>
      <c r="J1653" s="26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  <c r="CH1653" s="17"/>
      <c r="CI1653" s="17"/>
      <c r="CJ1653" s="17"/>
      <c r="CK1653" s="17"/>
      <c r="CL1653" s="17"/>
      <c r="CM1653" s="17"/>
      <c r="CN1653" s="17"/>
      <c r="CO1653" s="17"/>
      <c r="CP1653" s="17"/>
      <c r="CQ1653" s="17"/>
      <c r="CR1653" s="17"/>
      <c r="CS1653" s="17"/>
      <c r="CT1653" s="17"/>
      <c r="CU1653" s="17"/>
      <c r="CV1653" s="17"/>
      <c r="CW1653" s="17"/>
      <c r="CX1653" s="17"/>
      <c r="CY1653" s="17"/>
      <c r="CZ1653" s="17"/>
      <c r="DA1653" s="17"/>
      <c r="DB1653" s="17"/>
      <c r="DC1653" s="17"/>
      <c r="DD1653" s="17"/>
      <c r="DE1653" s="17"/>
      <c r="DF1653" s="17"/>
      <c r="DG1653" s="17"/>
      <c r="DH1653" s="17"/>
      <c r="DI1653" s="17"/>
      <c r="DJ1653" s="17"/>
      <c r="DK1653" s="17"/>
      <c r="DL1653" s="17"/>
      <c r="DM1653" s="17"/>
      <c r="DN1653" s="17"/>
      <c r="DO1653" s="17"/>
      <c r="DP1653" s="17"/>
      <c r="DQ1653" s="17"/>
      <c r="DR1653" s="17"/>
      <c r="DS1653" s="17"/>
      <c r="DT1653" s="17"/>
      <c r="DU1653" s="17"/>
      <c r="DV1653" s="17"/>
      <c r="DW1653" s="17"/>
      <c r="DX1653" s="17"/>
      <c r="DY1653" s="17"/>
      <c r="DZ1653" s="17"/>
      <c r="EA1653" s="17"/>
      <c r="EB1653" s="17"/>
      <c r="EC1653" s="17"/>
      <c r="ED1653" s="17"/>
      <c r="EE1653" s="17"/>
      <c r="EF1653" s="17"/>
    </row>
    <row r="1654" spans="2:136" ht="15">
      <c r="B1654" s="17"/>
      <c r="C1654" s="17"/>
      <c r="D1654" s="17"/>
      <c r="E1654" s="17"/>
      <c r="F1654" s="17"/>
      <c r="G1654" s="20"/>
      <c r="H1654" s="17"/>
      <c r="I1654" s="17"/>
      <c r="J1654" s="26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  <c r="CH1654" s="17"/>
      <c r="CI1654" s="17"/>
      <c r="CJ1654" s="17"/>
      <c r="CK1654" s="17"/>
      <c r="CL1654" s="17"/>
      <c r="CM1654" s="17"/>
      <c r="CN1654" s="17"/>
      <c r="CO1654" s="17"/>
      <c r="CP1654" s="17"/>
      <c r="CQ1654" s="17"/>
      <c r="CR1654" s="17"/>
      <c r="CS1654" s="17"/>
      <c r="CT1654" s="17"/>
      <c r="CU1654" s="17"/>
      <c r="CV1654" s="17"/>
      <c r="CW1654" s="17"/>
      <c r="CX1654" s="17"/>
      <c r="CY1654" s="17"/>
      <c r="CZ1654" s="17"/>
      <c r="DA1654" s="17"/>
      <c r="DB1654" s="17"/>
      <c r="DC1654" s="17"/>
      <c r="DD1654" s="17"/>
      <c r="DE1654" s="17"/>
      <c r="DF1654" s="17"/>
      <c r="DG1654" s="17"/>
      <c r="DH1654" s="17"/>
      <c r="DI1654" s="17"/>
      <c r="DJ1654" s="17"/>
      <c r="DK1654" s="17"/>
      <c r="DL1654" s="17"/>
      <c r="DM1654" s="17"/>
      <c r="DN1654" s="17"/>
      <c r="DO1654" s="17"/>
      <c r="DP1654" s="17"/>
      <c r="DQ1654" s="17"/>
      <c r="DR1654" s="17"/>
      <c r="DS1654" s="17"/>
      <c r="DT1654" s="17"/>
      <c r="DU1654" s="17"/>
      <c r="DV1654" s="17"/>
      <c r="DW1654" s="17"/>
      <c r="DX1654" s="17"/>
      <c r="DY1654" s="17"/>
      <c r="DZ1654" s="17"/>
      <c r="EA1654" s="17"/>
      <c r="EB1654" s="17"/>
      <c r="EC1654" s="17"/>
      <c r="ED1654" s="17"/>
      <c r="EE1654" s="17"/>
      <c r="EF1654" s="17"/>
    </row>
    <row r="1655" spans="2:136" ht="15">
      <c r="B1655" s="17"/>
      <c r="C1655" s="17"/>
      <c r="D1655" s="17"/>
      <c r="E1655" s="17"/>
      <c r="F1655" s="17"/>
      <c r="G1655" s="20"/>
      <c r="H1655" s="17"/>
      <c r="I1655" s="17"/>
      <c r="J1655" s="26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  <c r="CH1655" s="17"/>
      <c r="CI1655" s="17"/>
      <c r="CJ1655" s="17"/>
      <c r="CK1655" s="17"/>
      <c r="CL1655" s="17"/>
      <c r="CM1655" s="17"/>
      <c r="CN1655" s="17"/>
      <c r="CO1655" s="17"/>
      <c r="CP1655" s="17"/>
      <c r="CQ1655" s="17"/>
      <c r="CR1655" s="17"/>
      <c r="CS1655" s="17"/>
      <c r="CT1655" s="17"/>
      <c r="CU1655" s="17"/>
      <c r="CV1655" s="17"/>
      <c r="CW1655" s="17"/>
      <c r="CX1655" s="17"/>
      <c r="CY1655" s="17"/>
      <c r="CZ1655" s="17"/>
      <c r="DA1655" s="17"/>
      <c r="DB1655" s="17"/>
      <c r="DC1655" s="17"/>
      <c r="DD1655" s="17"/>
      <c r="DE1655" s="17"/>
      <c r="DF1655" s="17"/>
      <c r="DG1655" s="17"/>
      <c r="DH1655" s="17"/>
      <c r="DI1655" s="17"/>
      <c r="DJ1655" s="17"/>
      <c r="DK1655" s="17"/>
      <c r="DL1655" s="17"/>
      <c r="DM1655" s="17"/>
      <c r="DN1655" s="17"/>
      <c r="DO1655" s="17"/>
      <c r="DP1655" s="17"/>
      <c r="DQ1655" s="17"/>
      <c r="DR1655" s="17"/>
      <c r="DS1655" s="17"/>
      <c r="DT1655" s="17"/>
      <c r="DU1655" s="17"/>
      <c r="DV1655" s="17"/>
      <c r="DW1655" s="17"/>
      <c r="DX1655" s="17"/>
      <c r="DY1655" s="17"/>
      <c r="DZ1655" s="17"/>
      <c r="EA1655" s="17"/>
      <c r="EB1655" s="17"/>
      <c r="EC1655" s="17"/>
      <c r="ED1655" s="17"/>
      <c r="EE1655" s="17"/>
      <c r="EF1655" s="17"/>
    </row>
    <row r="1656" spans="2:136" ht="15">
      <c r="B1656" s="17"/>
      <c r="C1656" s="17"/>
      <c r="D1656" s="17"/>
      <c r="E1656" s="17"/>
      <c r="F1656" s="17"/>
      <c r="G1656" s="20"/>
      <c r="H1656" s="17"/>
      <c r="I1656" s="17"/>
      <c r="J1656" s="26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  <c r="CH1656" s="17"/>
      <c r="CI1656" s="17"/>
      <c r="CJ1656" s="17"/>
      <c r="CK1656" s="17"/>
      <c r="CL1656" s="17"/>
      <c r="CM1656" s="17"/>
      <c r="CN1656" s="17"/>
      <c r="CO1656" s="17"/>
      <c r="CP1656" s="17"/>
      <c r="CQ1656" s="17"/>
      <c r="CR1656" s="17"/>
      <c r="CS1656" s="17"/>
      <c r="CT1656" s="17"/>
      <c r="CU1656" s="17"/>
      <c r="CV1656" s="17"/>
      <c r="CW1656" s="17"/>
      <c r="CX1656" s="17"/>
      <c r="CY1656" s="17"/>
      <c r="CZ1656" s="17"/>
      <c r="DA1656" s="17"/>
      <c r="DB1656" s="17"/>
      <c r="DC1656" s="17"/>
      <c r="DD1656" s="17"/>
      <c r="DE1656" s="17"/>
      <c r="DF1656" s="17"/>
      <c r="DG1656" s="17"/>
      <c r="DH1656" s="17"/>
      <c r="DI1656" s="17"/>
      <c r="DJ1656" s="17"/>
      <c r="DK1656" s="17"/>
      <c r="DL1656" s="17"/>
      <c r="DM1656" s="17"/>
      <c r="DN1656" s="17"/>
      <c r="DO1656" s="17"/>
      <c r="DP1656" s="17"/>
      <c r="DQ1656" s="17"/>
      <c r="DR1656" s="17"/>
      <c r="DS1656" s="17"/>
      <c r="DT1656" s="17"/>
      <c r="DU1656" s="17"/>
      <c r="DV1656" s="17"/>
      <c r="DW1656" s="17"/>
      <c r="DX1656" s="17"/>
      <c r="DY1656" s="17"/>
      <c r="DZ1656" s="17"/>
      <c r="EA1656" s="17"/>
      <c r="EB1656" s="17"/>
      <c r="EC1656" s="17"/>
      <c r="ED1656" s="17"/>
      <c r="EE1656" s="17"/>
      <c r="EF1656" s="17"/>
    </row>
    <row r="1657" spans="2:136" ht="15">
      <c r="B1657" s="17"/>
      <c r="C1657" s="17"/>
      <c r="D1657" s="17"/>
      <c r="E1657" s="17"/>
      <c r="F1657" s="17"/>
      <c r="G1657" s="20"/>
      <c r="H1657" s="17"/>
      <c r="I1657" s="17"/>
      <c r="J1657" s="26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  <c r="CH1657" s="17"/>
      <c r="CI1657" s="17"/>
      <c r="CJ1657" s="17"/>
      <c r="CK1657" s="17"/>
      <c r="CL1657" s="17"/>
      <c r="CM1657" s="17"/>
      <c r="CN1657" s="17"/>
      <c r="CO1657" s="17"/>
      <c r="CP1657" s="17"/>
      <c r="CQ1657" s="17"/>
      <c r="CR1657" s="17"/>
      <c r="CS1657" s="17"/>
      <c r="CT1657" s="17"/>
      <c r="CU1657" s="17"/>
      <c r="CV1657" s="17"/>
      <c r="CW1657" s="17"/>
      <c r="CX1657" s="17"/>
      <c r="CY1657" s="17"/>
      <c r="CZ1657" s="17"/>
      <c r="DA1657" s="17"/>
      <c r="DB1657" s="17"/>
      <c r="DC1657" s="17"/>
      <c r="DD1657" s="17"/>
      <c r="DE1657" s="17"/>
      <c r="DF1657" s="17"/>
      <c r="DG1657" s="17"/>
      <c r="DH1657" s="17"/>
      <c r="DI1657" s="17"/>
      <c r="DJ1657" s="17"/>
      <c r="DK1657" s="17"/>
      <c r="DL1657" s="17"/>
      <c r="DM1657" s="17"/>
      <c r="DN1657" s="17"/>
      <c r="DO1657" s="17"/>
      <c r="DP1657" s="17"/>
      <c r="DQ1657" s="17"/>
      <c r="DR1657" s="17"/>
      <c r="DS1657" s="17"/>
      <c r="DT1657" s="17"/>
      <c r="DU1657" s="17"/>
      <c r="DV1657" s="17"/>
      <c r="DW1657" s="17"/>
      <c r="DX1657" s="17"/>
      <c r="DY1657" s="17"/>
      <c r="DZ1657" s="17"/>
      <c r="EA1657" s="17"/>
      <c r="EB1657" s="17"/>
      <c r="EC1657" s="17"/>
      <c r="ED1657" s="17"/>
      <c r="EE1657" s="17"/>
      <c r="EF1657" s="17"/>
    </row>
    <row r="1658" spans="2:136" ht="15">
      <c r="B1658" s="17"/>
      <c r="C1658" s="17"/>
      <c r="D1658" s="17"/>
      <c r="E1658" s="17"/>
      <c r="F1658" s="17"/>
      <c r="G1658" s="20"/>
      <c r="H1658" s="17"/>
      <c r="I1658" s="17"/>
      <c r="J1658" s="26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  <c r="CH1658" s="17"/>
      <c r="CI1658" s="17"/>
      <c r="CJ1658" s="17"/>
      <c r="CK1658" s="17"/>
      <c r="CL1658" s="17"/>
      <c r="CM1658" s="17"/>
      <c r="CN1658" s="17"/>
      <c r="CO1658" s="17"/>
      <c r="CP1658" s="17"/>
      <c r="CQ1658" s="17"/>
      <c r="CR1658" s="17"/>
      <c r="CS1658" s="17"/>
      <c r="CT1658" s="17"/>
      <c r="CU1658" s="17"/>
      <c r="CV1658" s="17"/>
      <c r="CW1658" s="17"/>
      <c r="CX1658" s="17"/>
      <c r="CY1658" s="17"/>
      <c r="CZ1658" s="17"/>
      <c r="DA1658" s="17"/>
      <c r="DB1658" s="17"/>
      <c r="DC1658" s="17"/>
      <c r="DD1658" s="17"/>
      <c r="DE1658" s="17"/>
      <c r="DF1658" s="17"/>
      <c r="DG1658" s="17"/>
      <c r="DH1658" s="17"/>
      <c r="DI1658" s="17"/>
      <c r="DJ1658" s="17"/>
      <c r="DK1658" s="17"/>
      <c r="DL1658" s="17"/>
      <c r="DM1658" s="17"/>
      <c r="DN1658" s="17"/>
      <c r="DO1658" s="17"/>
      <c r="DP1658" s="17"/>
      <c r="DQ1658" s="17"/>
      <c r="DR1658" s="17"/>
      <c r="DS1658" s="17"/>
      <c r="DT1658" s="17"/>
      <c r="DU1658" s="17"/>
      <c r="DV1658" s="17"/>
      <c r="DW1658" s="17"/>
      <c r="DX1658" s="17"/>
      <c r="DY1658" s="17"/>
      <c r="DZ1658" s="17"/>
      <c r="EA1658" s="17"/>
      <c r="EB1658" s="17"/>
      <c r="EC1658" s="17"/>
      <c r="ED1658" s="17"/>
      <c r="EE1658" s="17"/>
      <c r="EF1658" s="17"/>
    </row>
    <row r="1659" spans="2:136" ht="15">
      <c r="B1659" s="17"/>
      <c r="C1659" s="17"/>
      <c r="D1659" s="17"/>
      <c r="E1659" s="17"/>
      <c r="F1659" s="17"/>
      <c r="G1659" s="20"/>
      <c r="H1659" s="17"/>
      <c r="I1659" s="17"/>
      <c r="J1659" s="26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  <c r="CH1659" s="17"/>
      <c r="CI1659" s="17"/>
      <c r="CJ1659" s="17"/>
      <c r="CK1659" s="17"/>
      <c r="CL1659" s="17"/>
      <c r="CM1659" s="17"/>
      <c r="CN1659" s="17"/>
      <c r="CO1659" s="17"/>
      <c r="CP1659" s="17"/>
      <c r="CQ1659" s="17"/>
      <c r="CR1659" s="17"/>
      <c r="CS1659" s="17"/>
      <c r="CT1659" s="17"/>
      <c r="CU1659" s="17"/>
      <c r="CV1659" s="17"/>
      <c r="CW1659" s="17"/>
      <c r="CX1659" s="17"/>
      <c r="CY1659" s="17"/>
      <c r="CZ1659" s="17"/>
      <c r="DA1659" s="17"/>
      <c r="DB1659" s="17"/>
      <c r="DC1659" s="17"/>
      <c r="DD1659" s="17"/>
      <c r="DE1659" s="17"/>
      <c r="DF1659" s="17"/>
      <c r="DG1659" s="17"/>
      <c r="DH1659" s="17"/>
      <c r="DI1659" s="17"/>
      <c r="DJ1659" s="17"/>
      <c r="DK1659" s="17"/>
      <c r="DL1659" s="17"/>
      <c r="DM1659" s="17"/>
      <c r="DN1659" s="17"/>
      <c r="DO1659" s="17"/>
      <c r="DP1659" s="17"/>
      <c r="DQ1659" s="17"/>
      <c r="DR1659" s="17"/>
      <c r="DS1659" s="17"/>
      <c r="DT1659" s="17"/>
      <c r="DU1659" s="17"/>
      <c r="DV1659" s="17"/>
      <c r="DW1659" s="17"/>
      <c r="DX1659" s="17"/>
      <c r="DY1659" s="17"/>
      <c r="DZ1659" s="17"/>
      <c r="EA1659" s="17"/>
      <c r="EB1659" s="17"/>
      <c r="EC1659" s="17"/>
      <c r="ED1659" s="17"/>
      <c r="EE1659" s="17"/>
      <c r="EF1659" s="17"/>
    </row>
    <row r="1660" spans="2:136" ht="15">
      <c r="B1660" s="17"/>
      <c r="C1660" s="17"/>
      <c r="D1660" s="17"/>
      <c r="E1660" s="17"/>
      <c r="F1660" s="17"/>
      <c r="G1660" s="20"/>
      <c r="H1660" s="17"/>
      <c r="I1660" s="17"/>
      <c r="J1660" s="26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  <c r="CH1660" s="17"/>
      <c r="CI1660" s="17"/>
      <c r="CJ1660" s="17"/>
      <c r="CK1660" s="17"/>
      <c r="CL1660" s="17"/>
      <c r="CM1660" s="17"/>
      <c r="CN1660" s="17"/>
      <c r="CO1660" s="17"/>
      <c r="CP1660" s="17"/>
      <c r="CQ1660" s="17"/>
      <c r="CR1660" s="17"/>
      <c r="CS1660" s="17"/>
      <c r="CT1660" s="17"/>
      <c r="CU1660" s="17"/>
      <c r="CV1660" s="17"/>
      <c r="CW1660" s="17"/>
      <c r="CX1660" s="17"/>
      <c r="CY1660" s="17"/>
      <c r="CZ1660" s="17"/>
      <c r="DA1660" s="17"/>
      <c r="DB1660" s="17"/>
      <c r="DC1660" s="17"/>
      <c r="DD1660" s="17"/>
      <c r="DE1660" s="17"/>
      <c r="DF1660" s="17"/>
      <c r="DG1660" s="17"/>
      <c r="DH1660" s="17"/>
      <c r="DI1660" s="17"/>
      <c r="DJ1660" s="17"/>
      <c r="DK1660" s="17"/>
      <c r="DL1660" s="17"/>
      <c r="DM1660" s="17"/>
      <c r="DN1660" s="17"/>
      <c r="DO1660" s="17"/>
      <c r="DP1660" s="17"/>
      <c r="DQ1660" s="17"/>
      <c r="DR1660" s="17"/>
      <c r="DS1660" s="17"/>
      <c r="DT1660" s="17"/>
      <c r="DU1660" s="17"/>
      <c r="DV1660" s="17"/>
      <c r="DW1660" s="17"/>
      <c r="DX1660" s="17"/>
      <c r="DY1660" s="17"/>
      <c r="DZ1660" s="17"/>
      <c r="EA1660" s="17"/>
      <c r="EB1660" s="17"/>
      <c r="EC1660" s="17"/>
      <c r="ED1660" s="17"/>
      <c r="EE1660" s="17"/>
      <c r="EF1660" s="17"/>
    </row>
    <row r="1661" spans="2:136" ht="15">
      <c r="B1661" s="17"/>
      <c r="C1661" s="17"/>
      <c r="D1661" s="17"/>
      <c r="E1661" s="17"/>
      <c r="F1661" s="17"/>
      <c r="G1661" s="20"/>
      <c r="H1661" s="17"/>
      <c r="I1661" s="17"/>
      <c r="J1661" s="26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7"/>
      <c r="BW1661" s="17"/>
      <c r="BX1661" s="17"/>
      <c r="BY1661" s="17"/>
      <c r="BZ1661" s="17"/>
      <c r="CA1661" s="17"/>
      <c r="CB1661" s="17"/>
      <c r="CC1661" s="17"/>
      <c r="CD1661" s="17"/>
      <c r="CE1661" s="17"/>
      <c r="CF1661" s="17"/>
      <c r="CG1661" s="17"/>
      <c r="CH1661" s="17"/>
      <c r="CI1661" s="17"/>
      <c r="CJ1661" s="17"/>
      <c r="CK1661" s="17"/>
      <c r="CL1661" s="17"/>
      <c r="CM1661" s="17"/>
      <c r="CN1661" s="17"/>
      <c r="CO1661" s="17"/>
      <c r="CP1661" s="17"/>
      <c r="CQ1661" s="17"/>
      <c r="CR1661" s="17"/>
      <c r="CS1661" s="17"/>
      <c r="CT1661" s="17"/>
      <c r="CU1661" s="17"/>
      <c r="CV1661" s="17"/>
      <c r="CW1661" s="17"/>
      <c r="CX1661" s="17"/>
      <c r="CY1661" s="17"/>
      <c r="CZ1661" s="17"/>
      <c r="DA1661" s="17"/>
      <c r="DB1661" s="17"/>
      <c r="DC1661" s="17"/>
      <c r="DD1661" s="17"/>
      <c r="DE1661" s="17"/>
      <c r="DF1661" s="17"/>
      <c r="DG1661" s="17"/>
      <c r="DH1661" s="17"/>
      <c r="DI1661" s="17"/>
      <c r="DJ1661" s="17"/>
      <c r="DK1661" s="17"/>
      <c r="DL1661" s="17"/>
      <c r="DM1661" s="17"/>
      <c r="DN1661" s="17"/>
      <c r="DO1661" s="17"/>
      <c r="DP1661" s="17"/>
      <c r="DQ1661" s="17"/>
      <c r="DR1661" s="17"/>
      <c r="DS1661" s="17"/>
      <c r="DT1661" s="17"/>
      <c r="DU1661" s="17"/>
      <c r="DV1661" s="17"/>
      <c r="DW1661" s="17"/>
      <c r="DX1661" s="17"/>
      <c r="DY1661" s="17"/>
      <c r="DZ1661" s="17"/>
      <c r="EA1661" s="17"/>
      <c r="EB1661" s="17"/>
      <c r="EC1661" s="17"/>
      <c r="ED1661" s="17"/>
      <c r="EE1661" s="17"/>
      <c r="EF1661" s="17"/>
    </row>
    <row r="1662" spans="2:136" ht="15">
      <c r="B1662" s="17"/>
      <c r="C1662" s="17"/>
      <c r="D1662" s="17"/>
      <c r="E1662" s="17"/>
      <c r="F1662" s="17"/>
      <c r="G1662" s="20"/>
      <c r="H1662" s="17"/>
      <c r="I1662" s="17"/>
      <c r="J1662" s="26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7"/>
      <c r="BW1662" s="17"/>
      <c r="BX1662" s="17"/>
      <c r="BY1662" s="17"/>
      <c r="BZ1662" s="17"/>
      <c r="CA1662" s="17"/>
      <c r="CB1662" s="17"/>
      <c r="CC1662" s="17"/>
      <c r="CD1662" s="17"/>
      <c r="CE1662" s="17"/>
      <c r="CF1662" s="17"/>
      <c r="CG1662" s="17"/>
      <c r="CH1662" s="17"/>
      <c r="CI1662" s="17"/>
      <c r="CJ1662" s="17"/>
      <c r="CK1662" s="17"/>
      <c r="CL1662" s="17"/>
      <c r="CM1662" s="17"/>
      <c r="CN1662" s="17"/>
      <c r="CO1662" s="17"/>
      <c r="CP1662" s="17"/>
      <c r="CQ1662" s="17"/>
      <c r="CR1662" s="17"/>
      <c r="CS1662" s="17"/>
      <c r="CT1662" s="17"/>
      <c r="CU1662" s="17"/>
      <c r="CV1662" s="17"/>
      <c r="CW1662" s="17"/>
      <c r="CX1662" s="17"/>
      <c r="CY1662" s="17"/>
      <c r="CZ1662" s="17"/>
      <c r="DA1662" s="17"/>
      <c r="DB1662" s="17"/>
      <c r="DC1662" s="17"/>
      <c r="DD1662" s="17"/>
      <c r="DE1662" s="17"/>
      <c r="DF1662" s="17"/>
      <c r="DG1662" s="17"/>
      <c r="DH1662" s="17"/>
      <c r="DI1662" s="17"/>
      <c r="DJ1662" s="17"/>
      <c r="DK1662" s="17"/>
      <c r="DL1662" s="17"/>
      <c r="DM1662" s="17"/>
      <c r="DN1662" s="17"/>
      <c r="DO1662" s="17"/>
      <c r="DP1662" s="17"/>
      <c r="DQ1662" s="17"/>
      <c r="DR1662" s="17"/>
      <c r="DS1662" s="17"/>
      <c r="DT1662" s="17"/>
      <c r="DU1662" s="17"/>
      <c r="DV1662" s="17"/>
      <c r="DW1662" s="17"/>
      <c r="DX1662" s="17"/>
      <c r="DY1662" s="17"/>
      <c r="DZ1662" s="17"/>
      <c r="EA1662" s="17"/>
      <c r="EB1662" s="17"/>
      <c r="EC1662" s="17"/>
      <c r="ED1662" s="17"/>
      <c r="EE1662" s="17"/>
      <c r="EF1662" s="17"/>
    </row>
    <row r="1663" spans="2:136" ht="15">
      <c r="B1663" s="17"/>
      <c r="C1663" s="17"/>
      <c r="D1663" s="17"/>
      <c r="E1663" s="17"/>
      <c r="F1663" s="17"/>
      <c r="G1663" s="20"/>
      <c r="H1663" s="17"/>
      <c r="I1663" s="17"/>
      <c r="J1663" s="26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7"/>
      <c r="BW1663" s="17"/>
      <c r="BX1663" s="17"/>
      <c r="BY1663" s="17"/>
      <c r="BZ1663" s="17"/>
      <c r="CA1663" s="17"/>
      <c r="CB1663" s="17"/>
      <c r="CC1663" s="17"/>
      <c r="CD1663" s="17"/>
      <c r="CE1663" s="17"/>
      <c r="CF1663" s="17"/>
      <c r="CG1663" s="17"/>
      <c r="CH1663" s="17"/>
      <c r="CI1663" s="17"/>
      <c r="CJ1663" s="17"/>
      <c r="CK1663" s="17"/>
      <c r="CL1663" s="17"/>
      <c r="CM1663" s="17"/>
      <c r="CN1663" s="17"/>
      <c r="CO1663" s="17"/>
      <c r="CP1663" s="17"/>
      <c r="CQ1663" s="17"/>
      <c r="CR1663" s="17"/>
      <c r="CS1663" s="17"/>
      <c r="CT1663" s="17"/>
      <c r="CU1663" s="17"/>
      <c r="CV1663" s="17"/>
      <c r="CW1663" s="17"/>
      <c r="CX1663" s="17"/>
      <c r="CY1663" s="17"/>
      <c r="CZ1663" s="17"/>
      <c r="DA1663" s="17"/>
      <c r="DB1663" s="17"/>
      <c r="DC1663" s="17"/>
      <c r="DD1663" s="17"/>
      <c r="DE1663" s="17"/>
      <c r="DF1663" s="17"/>
      <c r="DG1663" s="17"/>
      <c r="DH1663" s="17"/>
      <c r="DI1663" s="17"/>
      <c r="DJ1663" s="17"/>
      <c r="DK1663" s="17"/>
      <c r="DL1663" s="17"/>
      <c r="DM1663" s="17"/>
      <c r="DN1663" s="17"/>
      <c r="DO1663" s="17"/>
      <c r="DP1663" s="17"/>
      <c r="DQ1663" s="17"/>
      <c r="DR1663" s="17"/>
      <c r="DS1663" s="17"/>
      <c r="DT1663" s="17"/>
      <c r="DU1663" s="17"/>
      <c r="DV1663" s="17"/>
      <c r="DW1663" s="17"/>
      <c r="DX1663" s="17"/>
      <c r="DY1663" s="17"/>
      <c r="DZ1663" s="17"/>
      <c r="EA1663" s="17"/>
      <c r="EB1663" s="17"/>
      <c r="EC1663" s="17"/>
      <c r="ED1663" s="17"/>
      <c r="EE1663" s="17"/>
      <c r="EF1663" s="17"/>
    </row>
    <row r="1664" spans="2:136" ht="15">
      <c r="B1664" s="17"/>
      <c r="C1664" s="17"/>
      <c r="D1664" s="17"/>
      <c r="E1664" s="17"/>
      <c r="F1664" s="17"/>
      <c r="G1664" s="20"/>
      <c r="H1664" s="17"/>
      <c r="I1664" s="17"/>
      <c r="J1664" s="26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7"/>
      <c r="BW1664" s="17"/>
      <c r="BX1664" s="17"/>
      <c r="BY1664" s="17"/>
      <c r="BZ1664" s="17"/>
      <c r="CA1664" s="17"/>
      <c r="CB1664" s="17"/>
      <c r="CC1664" s="17"/>
      <c r="CD1664" s="17"/>
      <c r="CE1664" s="17"/>
      <c r="CF1664" s="17"/>
      <c r="CG1664" s="17"/>
      <c r="CH1664" s="17"/>
      <c r="CI1664" s="17"/>
      <c r="CJ1664" s="17"/>
      <c r="CK1664" s="17"/>
      <c r="CL1664" s="17"/>
      <c r="CM1664" s="17"/>
      <c r="CN1664" s="17"/>
      <c r="CO1664" s="17"/>
      <c r="CP1664" s="17"/>
      <c r="CQ1664" s="17"/>
      <c r="CR1664" s="17"/>
      <c r="CS1664" s="17"/>
      <c r="CT1664" s="17"/>
      <c r="CU1664" s="17"/>
      <c r="CV1664" s="17"/>
      <c r="CW1664" s="17"/>
      <c r="CX1664" s="17"/>
      <c r="CY1664" s="17"/>
      <c r="CZ1664" s="17"/>
      <c r="DA1664" s="17"/>
      <c r="DB1664" s="17"/>
      <c r="DC1664" s="17"/>
      <c r="DD1664" s="17"/>
      <c r="DE1664" s="17"/>
      <c r="DF1664" s="17"/>
      <c r="DG1664" s="17"/>
      <c r="DH1664" s="17"/>
      <c r="DI1664" s="17"/>
      <c r="DJ1664" s="17"/>
      <c r="DK1664" s="17"/>
      <c r="DL1664" s="17"/>
      <c r="DM1664" s="17"/>
      <c r="DN1664" s="17"/>
      <c r="DO1664" s="17"/>
      <c r="DP1664" s="17"/>
      <c r="DQ1664" s="17"/>
      <c r="DR1664" s="17"/>
      <c r="DS1664" s="17"/>
      <c r="DT1664" s="17"/>
      <c r="DU1664" s="17"/>
      <c r="DV1664" s="17"/>
      <c r="DW1664" s="17"/>
      <c r="DX1664" s="17"/>
      <c r="DY1664" s="17"/>
      <c r="DZ1664" s="17"/>
      <c r="EA1664" s="17"/>
      <c r="EB1664" s="17"/>
      <c r="EC1664" s="17"/>
      <c r="ED1664" s="17"/>
      <c r="EE1664" s="17"/>
      <c r="EF1664" s="17"/>
    </row>
    <row r="1665" spans="2:136" ht="15">
      <c r="B1665" s="17"/>
      <c r="C1665" s="17"/>
      <c r="D1665" s="17"/>
      <c r="E1665" s="17"/>
      <c r="F1665" s="17"/>
      <c r="G1665" s="20"/>
      <c r="H1665" s="17"/>
      <c r="I1665" s="17"/>
      <c r="J1665" s="26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7"/>
      <c r="BW1665" s="17"/>
      <c r="BX1665" s="17"/>
      <c r="BY1665" s="17"/>
      <c r="BZ1665" s="17"/>
      <c r="CA1665" s="17"/>
      <c r="CB1665" s="17"/>
      <c r="CC1665" s="17"/>
      <c r="CD1665" s="17"/>
      <c r="CE1665" s="17"/>
      <c r="CF1665" s="17"/>
      <c r="CG1665" s="17"/>
      <c r="CH1665" s="17"/>
      <c r="CI1665" s="17"/>
      <c r="CJ1665" s="17"/>
      <c r="CK1665" s="17"/>
      <c r="CL1665" s="17"/>
      <c r="CM1665" s="17"/>
      <c r="CN1665" s="17"/>
      <c r="CO1665" s="17"/>
      <c r="CP1665" s="17"/>
      <c r="CQ1665" s="17"/>
      <c r="CR1665" s="17"/>
      <c r="CS1665" s="17"/>
      <c r="CT1665" s="17"/>
      <c r="CU1665" s="17"/>
      <c r="CV1665" s="17"/>
      <c r="CW1665" s="17"/>
      <c r="CX1665" s="17"/>
      <c r="CY1665" s="17"/>
      <c r="CZ1665" s="17"/>
      <c r="DA1665" s="17"/>
      <c r="DB1665" s="17"/>
      <c r="DC1665" s="17"/>
      <c r="DD1665" s="17"/>
      <c r="DE1665" s="17"/>
      <c r="DF1665" s="17"/>
      <c r="DG1665" s="17"/>
      <c r="DH1665" s="17"/>
      <c r="DI1665" s="17"/>
      <c r="DJ1665" s="17"/>
      <c r="DK1665" s="17"/>
      <c r="DL1665" s="17"/>
      <c r="DM1665" s="17"/>
      <c r="DN1665" s="17"/>
      <c r="DO1665" s="17"/>
      <c r="DP1665" s="17"/>
      <c r="DQ1665" s="17"/>
      <c r="DR1665" s="17"/>
      <c r="DS1665" s="17"/>
      <c r="DT1665" s="17"/>
      <c r="DU1665" s="17"/>
      <c r="DV1665" s="17"/>
      <c r="DW1665" s="17"/>
      <c r="DX1665" s="17"/>
      <c r="DY1665" s="17"/>
      <c r="DZ1665" s="17"/>
      <c r="EA1665" s="17"/>
      <c r="EB1665" s="17"/>
      <c r="EC1665" s="17"/>
      <c r="ED1665" s="17"/>
      <c r="EE1665" s="17"/>
      <c r="EF1665" s="17"/>
    </row>
    <row r="1666" spans="2:136" ht="15">
      <c r="B1666" s="17"/>
      <c r="C1666" s="17"/>
      <c r="D1666" s="17"/>
      <c r="E1666" s="17"/>
      <c r="F1666" s="17"/>
      <c r="G1666" s="20"/>
      <c r="H1666" s="17"/>
      <c r="I1666" s="17"/>
      <c r="J1666" s="26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7"/>
      <c r="BW1666" s="17"/>
      <c r="BX1666" s="17"/>
      <c r="BY1666" s="17"/>
      <c r="BZ1666" s="17"/>
      <c r="CA1666" s="17"/>
      <c r="CB1666" s="17"/>
      <c r="CC1666" s="17"/>
      <c r="CD1666" s="17"/>
      <c r="CE1666" s="17"/>
      <c r="CF1666" s="17"/>
      <c r="CG1666" s="17"/>
      <c r="CH1666" s="17"/>
      <c r="CI1666" s="17"/>
      <c r="CJ1666" s="17"/>
      <c r="CK1666" s="17"/>
      <c r="CL1666" s="17"/>
      <c r="CM1666" s="17"/>
      <c r="CN1666" s="17"/>
      <c r="CO1666" s="17"/>
      <c r="CP1666" s="17"/>
      <c r="CQ1666" s="17"/>
      <c r="CR1666" s="17"/>
      <c r="CS1666" s="17"/>
      <c r="CT1666" s="17"/>
      <c r="CU1666" s="17"/>
      <c r="CV1666" s="17"/>
      <c r="CW1666" s="17"/>
      <c r="CX1666" s="17"/>
      <c r="CY1666" s="17"/>
      <c r="CZ1666" s="17"/>
      <c r="DA1666" s="17"/>
      <c r="DB1666" s="17"/>
      <c r="DC1666" s="17"/>
      <c r="DD1666" s="17"/>
      <c r="DE1666" s="17"/>
      <c r="DF1666" s="17"/>
      <c r="DG1666" s="17"/>
      <c r="DH1666" s="17"/>
      <c r="DI1666" s="17"/>
      <c r="DJ1666" s="17"/>
      <c r="DK1666" s="17"/>
      <c r="DL1666" s="17"/>
      <c r="DM1666" s="17"/>
      <c r="DN1666" s="17"/>
      <c r="DO1666" s="17"/>
      <c r="DP1666" s="17"/>
      <c r="DQ1666" s="17"/>
      <c r="DR1666" s="17"/>
      <c r="DS1666" s="17"/>
      <c r="DT1666" s="17"/>
      <c r="DU1666" s="17"/>
      <c r="DV1666" s="17"/>
      <c r="DW1666" s="17"/>
      <c r="DX1666" s="17"/>
      <c r="DY1666" s="17"/>
      <c r="DZ1666" s="17"/>
      <c r="EA1666" s="17"/>
      <c r="EB1666" s="17"/>
      <c r="EC1666" s="17"/>
      <c r="ED1666" s="17"/>
      <c r="EE1666" s="17"/>
      <c r="EF1666" s="17"/>
    </row>
    <row r="1667" spans="2:136" ht="15">
      <c r="B1667" s="17"/>
      <c r="C1667" s="17"/>
      <c r="D1667" s="17"/>
      <c r="E1667" s="17"/>
      <c r="F1667" s="17"/>
      <c r="G1667" s="20"/>
      <c r="H1667" s="17"/>
      <c r="I1667" s="17"/>
      <c r="J1667" s="26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7"/>
      <c r="BW1667" s="17"/>
      <c r="BX1667" s="17"/>
      <c r="BY1667" s="17"/>
      <c r="BZ1667" s="17"/>
      <c r="CA1667" s="17"/>
      <c r="CB1667" s="17"/>
      <c r="CC1667" s="17"/>
      <c r="CD1667" s="17"/>
      <c r="CE1667" s="17"/>
      <c r="CF1667" s="17"/>
      <c r="CG1667" s="17"/>
      <c r="CH1667" s="17"/>
      <c r="CI1667" s="17"/>
      <c r="CJ1667" s="17"/>
      <c r="CK1667" s="17"/>
      <c r="CL1667" s="17"/>
      <c r="CM1667" s="17"/>
      <c r="CN1667" s="17"/>
      <c r="CO1667" s="17"/>
      <c r="CP1667" s="17"/>
      <c r="CQ1667" s="17"/>
      <c r="CR1667" s="17"/>
      <c r="CS1667" s="17"/>
      <c r="CT1667" s="17"/>
      <c r="CU1667" s="17"/>
      <c r="CV1667" s="17"/>
      <c r="CW1667" s="17"/>
      <c r="CX1667" s="17"/>
      <c r="CY1667" s="17"/>
      <c r="CZ1667" s="17"/>
      <c r="DA1667" s="17"/>
      <c r="DB1667" s="17"/>
      <c r="DC1667" s="17"/>
      <c r="DD1667" s="17"/>
      <c r="DE1667" s="17"/>
      <c r="DF1667" s="17"/>
      <c r="DG1667" s="17"/>
      <c r="DH1667" s="17"/>
      <c r="DI1667" s="17"/>
      <c r="DJ1667" s="17"/>
      <c r="DK1667" s="17"/>
      <c r="DL1667" s="17"/>
      <c r="DM1667" s="17"/>
      <c r="DN1667" s="17"/>
      <c r="DO1667" s="17"/>
      <c r="DP1667" s="17"/>
      <c r="DQ1667" s="17"/>
      <c r="DR1667" s="17"/>
      <c r="DS1667" s="17"/>
      <c r="DT1667" s="17"/>
      <c r="DU1667" s="17"/>
      <c r="DV1667" s="17"/>
      <c r="DW1667" s="17"/>
      <c r="DX1667" s="17"/>
      <c r="DY1667" s="17"/>
      <c r="DZ1667" s="17"/>
      <c r="EA1667" s="17"/>
      <c r="EB1667" s="17"/>
      <c r="EC1667" s="17"/>
      <c r="ED1667" s="17"/>
      <c r="EE1667" s="17"/>
      <c r="EF1667" s="17"/>
    </row>
    <row r="1668" spans="2:136" ht="15">
      <c r="B1668" s="17"/>
      <c r="C1668" s="17"/>
      <c r="D1668" s="17"/>
      <c r="E1668" s="17"/>
      <c r="F1668" s="17"/>
      <c r="G1668" s="20"/>
      <c r="H1668" s="17"/>
      <c r="I1668" s="17"/>
      <c r="J1668" s="26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7"/>
      <c r="BW1668" s="17"/>
      <c r="BX1668" s="17"/>
      <c r="BY1668" s="17"/>
      <c r="BZ1668" s="17"/>
      <c r="CA1668" s="17"/>
      <c r="CB1668" s="17"/>
      <c r="CC1668" s="17"/>
      <c r="CD1668" s="17"/>
      <c r="CE1668" s="17"/>
      <c r="CF1668" s="17"/>
      <c r="CG1668" s="17"/>
      <c r="CH1668" s="17"/>
      <c r="CI1668" s="17"/>
      <c r="CJ1668" s="17"/>
      <c r="CK1668" s="17"/>
      <c r="CL1668" s="17"/>
      <c r="CM1668" s="17"/>
      <c r="CN1668" s="17"/>
      <c r="CO1668" s="17"/>
      <c r="CP1668" s="17"/>
      <c r="CQ1668" s="17"/>
      <c r="CR1668" s="17"/>
      <c r="CS1668" s="17"/>
      <c r="CT1668" s="17"/>
      <c r="CU1668" s="17"/>
      <c r="CV1668" s="17"/>
      <c r="CW1668" s="17"/>
      <c r="CX1668" s="17"/>
      <c r="CY1668" s="17"/>
      <c r="CZ1668" s="17"/>
      <c r="DA1668" s="17"/>
      <c r="DB1668" s="17"/>
      <c r="DC1668" s="17"/>
      <c r="DD1668" s="17"/>
      <c r="DE1668" s="17"/>
      <c r="DF1668" s="17"/>
      <c r="DG1668" s="17"/>
      <c r="DH1668" s="17"/>
      <c r="DI1668" s="17"/>
      <c r="DJ1668" s="17"/>
      <c r="DK1668" s="17"/>
      <c r="DL1668" s="17"/>
      <c r="DM1668" s="17"/>
      <c r="DN1668" s="17"/>
      <c r="DO1668" s="17"/>
      <c r="DP1668" s="17"/>
      <c r="DQ1668" s="17"/>
      <c r="DR1668" s="17"/>
      <c r="DS1668" s="17"/>
      <c r="DT1668" s="17"/>
      <c r="DU1668" s="17"/>
      <c r="DV1668" s="17"/>
      <c r="DW1668" s="17"/>
      <c r="DX1668" s="17"/>
      <c r="DY1668" s="17"/>
      <c r="DZ1668" s="17"/>
      <c r="EA1668" s="17"/>
      <c r="EB1668" s="17"/>
      <c r="EC1668" s="17"/>
      <c r="ED1668" s="17"/>
      <c r="EE1668" s="17"/>
      <c r="EF1668" s="17"/>
    </row>
    <row r="1669" spans="2:136" ht="15">
      <c r="B1669" s="17"/>
      <c r="C1669" s="17"/>
      <c r="D1669" s="17"/>
      <c r="E1669" s="17"/>
      <c r="F1669" s="17"/>
      <c r="G1669" s="20"/>
      <c r="H1669" s="17"/>
      <c r="I1669" s="17"/>
      <c r="J1669" s="26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7"/>
      <c r="BW1669" s="17"/>
      <c r="BX1669" s="17"/>
      <c r="BY1669" s="17"/>
      <c r="BZ1669" s="17"/>
      <c r="CA1669" s="17"/>
      <c r="CB1669" s="17"/>
      <c r="CC1669" s="17"/>
      <c r="CD1669" s="17"/>
      <c r="CE1669" s="17"/>
      <c r="CF1669" s="17"/>
      <c r="CG1669" s="17"/>
      <c r="CH1669" s="17"/>
      <c r="CI1669" s="17"/>
      <c r="CJ1669" s="17"/>
      <c r="CK1669" s="17"/>
      <c r="CL1669" s="17"/>
      <c r="CM1669" s="17"/>
      <c r="CN1669" s="17"/>
      <c r="CO1669" s="17"/>
      <c r="CP1669" s="17"/>
      <c r="CQ1669" s="17"/>
      <c r="CR1669" s="17"/>
      <c r="CS1669" s="17"/>
      <c r="CT1669" s="17"/>
      <c r="CU1669" s="17"/>
      <c r="CV1669" s="17"/>
      <c r="CW1669" s="17"/>
      <c r="CX1669" s="17"/>
      <c r="CY1669" s="17"/>
      <c r="CZ1669" s="17"/>
      <c r="DA1669" s="17"/>
      <c r="DB1669" s="17"/>
      <c r="DC1669" s="17"/>
      <c r="DD1669" s="17"/>
      <c r="DE1669" s="17"/>
      <c r="DF1669" s="17"/>
      <c r="DG1669" s="17"/>
      <c r="DH1669" s="17"/>
      <c r="DI1669" s="17"/>
      <c r="DJ1669" s="17"/>
      <c r="DK1669" s="17"/>
      <c r="DL1669" s="17"/>
      <c r="DM1669" s="17"/>
      <c r="DN1669" s="17"/>
      <c r="DO1669" s="17"/>
      <c r="DP1669" s="17"/>
      <c r="DQ1669" s="17"/>
      <c r="DR1669" s="17"/>
      <c r="DS1669" s="17"/>
      <c r="DT1669" s="17"/>
      <c r="DU1669" s="17"/>
      <c r="DV1669" s="17"/>
      <c r="DW1669" s="17"/>
      <c r="DX1669" s="17"/>
      <c r="DY1669" s="17"/>
      <c r="DZ1669" s="17"/>
      <c r="EA1669" s="17"/>
      <c r="EB1669" s="17"/>
      <c r="EC1669" s="17"/>
      <c r="ED1669" s="17"/>
      <c r="EE1669" s="17"/>
      <c r="EF1669" s="17"/>
    </row>
    <row r="1670" spans="2:136" ht="15">
      <c r="B1670" s="17"/>
      <c r="C1670" s="17"/>
      <c r="D1670" s="17"/>
      <c r="E1670" s="17"/>
      <c r="F1670" s="17"/>
      <c r="G1670" s="20"/>
      <c r="H1670" s="17"/>
      <c r="I1670" s="17"/>
      <c r="J1670" s="26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7"/>
      <c r="BW1670" s="17"/>
      <c r="BX1670" s="17"/>
      <c r="BY1670" s="17"/>
      <c r="BZ1670" s="17"/>
      <c r="CA1670" s="17"/>
      <c r="CB1670" s="17"/>
      <c r="CC1670" s="17"/>
      <c r="CD1670" s="17"/>
      <c r="CE1670" s="17"/>
      <c r="CF1670" s="17"/>
      <c r="CG1670" s="17"/>
      <c r="CH1670" s="17"/>
      <c r="CI1670" s="17"/>
      <c r="CJ1670" s="17"/>
      <c r="CK1670" s="17"/>
      <c r="CL1670" s="17"/>
      <c r="CM1670" s="17"/>
      <c r="CN1670" s="17"/>
      <c r="CO1670" s="17"/>
      <c r="CP1670" s="17"/>
      <c r="CQ1670" s="17"/>
      <c r="CR1670" s="17"/>
      <c r="CS1670" s="17"/>
      <c r="CT1670" s="17"/>
      <c r="CU1670" s="17"/>
      <c r="CV1670" s="17"/>
      <c r="CW1670" s="17"/>
      <c r="CX1670" s="17"/>
      <c r="CY1670" s="17"/>
      <c r="CZ1670" s="17"/>
      <c r="DA1670" s="17"/>
      <c r="DB1670" s="17"/>
      <c r="DC1670" s="17"/>
      <c r="DD1670" s="17"/>
      <c r="DE1670" s="17"/>
      <c r="DF1670" s="17"/>
      <c r="DG1670" s="17"/>
      <c r="DH1670" s="17"/>
      <c r="DI1670" s="17"/>
      <c r="DJ1670" s="17"/>
      <c r="DK1670" s="17"/>
      <c r="DL1670" s="17"/>
      <c r="DM1670" s="17"/>
      <c r="DN1670" s="17"/>
      <c r="DO1670" s="17"/>
      <c r="DP1670" s="17"/>
      <c r="DQ1670" s="17"/>
      <c r="DR1670" s="17"/>
      <c r="DS1670" s="17"/>
      <c r="DT1670" s="17"/>
      <c r="DU1670" s="17"/>
      <c r="DV1670" s="17"/>
      <c r="DW1670" s="17"/>
      <c r="DX1670" s="17"/>
      <c r="DY1670" s="17"/>
      <c r="DZ1670" s="17"/>
      <c r="EA1670" s="17"/>
      <c r="EB1670" s="17"/>
      <c r="EC1670" s="17"/>
      <c r="ED1670" s="17"/>
      <c r="EE1670" s="17"/>
      <c r="EF1670" s="17"/>
    </row>
    <row r="1671" spans="2:136" ht="15">
      <c r="B1671" s="17"/>
      <c r="C1671" s="17"/>
      <c r="D1671" s="17"/>
      <c r="E1671" s="17"/>
      <c r="F1671" s="17"/>
      <c r="G1671" s="20"/>
      <c r="H1671" s="17"/>
      <c r="I1671" s="17"/>
      <c r="J1671" s="26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7"/>
      <c r="BW1671" s="17"/>
      <c r="BX1671" s="17"/>
      <c r="BY1671" s="17"/>
      <c r="BZ1671" s="17"/>
      <c r="CA1671" s="17"/>
      <c r="CB1671" s="17"/>
      <c r="CC1671" s="17"/>
      <c r="CD1671" s="17"/>
      <c r="CE1671" s="17"/>
      <c r="CF1671" s="17"/>
      <c r="CG1671" s="17"/>
      <c r="CH1671" s="17"/>
      <c r="CI1671" s="17"/>
      <c r="CJ1671" s="17"/>
      <c r="CK1671" s="17"/>
      <c r="CL1671" s="17"/>
      <c r="CM1671" s="17"/>
      <c r="CN1671" s="17"/>
      <c r="CO1671" s="17"/>
      <c r="CP1671" s="17"/>
      <c r="CQ1671" s="17"/>
      <c r="CR1671" s="17"/>
      <c r="CS1671" s="17"/>
      <c r="CT1671" s="17"/>
      <c r="CU1671" s="17"/>
      <c r="CV1671" s="17"/>
      <c r="CW1671" s="17"/>
      <c r="CX1671" s="17"/>
      <c r="CY1671" s="17"/>
      <c r="CZ1671" s="17"/>
      <c r="DA1671" s="17"/>
      <c r="DB1671" s="17"/>
      <c r="DC1671" s="17"/>
      <c r="DD1671" s="17"/>
      <c r="DE1671" s="17"/>
      <c r="DF1671" s="17"/>
      <c r="DG1671" s="17"/>
      <c r="DH1671" s="17"/>
      <c r="DI1671" s="17"/>
      <c r="DJ1671" s="17"/>
      <c r="DK1671" s="17"/>
      <c r="DL1671" s="17"/>
      <c r="DM1671" s="17"/>
      <c r="DN1671" s="17"/>
      <c r="DO1671" s="17"/>
      <c r="DP1671" s="17"/>
      <c r="DQ1671" s="17"/>
      <c r="DR1671" s="17"/>
      <c r="DS1671" s="17"/>
      <c r="DT1671" s="17"/>
      <c r="DU1671" s="17"/>
      <c r="DV1671" s="17"/>
      <c r="DW1671" s="17"/>
      <c r="DX1671" s="17"/>
      <c r="DY1671" s="17"/>
      <c r="DZ1671" s="17"/>
      <c r="EA1671" s="17"/>
      <c r="EB1671" s="17"/>
      <c r="EC1671" s="17"/>
      <c r="ED1671" s="17"/>
      <c r="EE1671" s="17"/>
      <c r="EF1671" s="17"/>
    </row>
    <row r="1672" spans="2:136" ht="15">
      <c r="B1672" s="17"/>
      <c r="C1672" s="17"/>
      <c r="D1672" s="17"/>
      <c r="E1672" s="17"/>
      <c r="F1672" s="17"/>
      <c r="G1672" s="20"/>
      <c r="H1672" s="17"/>
      <c r="I1672" s="17"/>
      <c r="J1672" s="26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7"/>
      <c r="BW1672" s="17"/>
      <c r="BX1672" s="17"/>
      <c r="BY1672" s="17"/>
      <c r="BZ1672" s="17"/>
      <c r="CA1672" s="17"/>
      <c r="CB1672" s="17"/>
      <c r="CC1672" s="17"/>
      <c r="CD1672" s="17"/>
      <c r="CE1672" s="17"/>
      <c r="CF1672" s="17"/>
      <c r="CG1672" s="17"/>
      <c r="CH1672" s="17"/>
      <c r="CI1672" s="17"/>
      <c r="CJ1672" s="17"/>
      <c r="CK1672" s="17"/>
      <c r="CL1672" s="17"/>
      <c r="CM1672" s="17"/>
      <c r="CN1672" s="17"/>
      <c r="CO1672" s="17"/>
      <c r="CP1672" s="17"/>
      <c r="CQ1672" s="17"/>
      <c r="CR1672" s="17"/>
      <c r="CS1672" s="17"/>
      <c r="CT1672" s="17"/>
      <c r="CU1672" s="17"/>
      <c r="CV1672" s="17"/>
      <c r="CW1672" s="17"/>
      <c r="CX1672" s="17"/>
      <c r="CY1672" s="17"/>
      <c r="CZ1672" s="17"/>
      <c r="DA1672" s="17"/>
      <c r="DB1672" s="17"/>
      <c r="DC1672" s="17"/>
      <c r="DD1672" s="17"/>
      <c r="DE1672" s="17"/>
      <c r="DF1672" s="17"/>
      <c r="DG1672" s="17"/>
      <c r="DH1672" s="17"/>
      <c r="DI1672" s="17"/>
      <c r="DJ1672" s="17"/>
      <c r="DK1672" s="17"/>
      <c r="DL1672" s="17"/>
      <c r="DM1672" s="17"/>
      <c r="DN1672" s="17"/>
      <c r="DO1672" s="17"/>
      <c r="DP1672" s="17"/>
      <c r="DQ1672" s="17"/>
      <c r="DR1672" s="17"/>
      <c r="DS1672" s="17"/>
      <c r="DT1672" s="17"/>
      <c r="DU1672" s="17"/>
      <c r="DV1672" s="17"/>
      <c r="DW1672" s="17"/>
      <c r="DX1672" s="17"/>
      <c r="DY1672" s="17"/>
      <c r="DZ1672" s="17"/>
      <c r="EA1672" s="17"/>
      <c r="EB1672" s="17"/>
      <c r="EC1672" s="17"/>
      <c r="ED1672" s="17"/>
      <c r="EE1672" s="17"/>
      <c r="EF1672" s="17"/>
    </row>
    <row r="1673" spans="2:136" ht="15">
      <c r="B1673" s="17"/>
      <c r="C1673" s="17"/>
      <c r="D1673" s="17"/>
      <c r="E1673" s="17"/>
      <c r="F1673" s="17"/>
      <c r="G1673" s="20"/>
      <c r="H1673" s="17"/>
      <c r="I1673" s="17"/>
      <c r="J1673" s="26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7"/>
      <c r="BW1673" s="17"/>
      <c r="BX1673" s="17"/>
      <c r="BY1673" s="17"/>
      <c r="BZ1673" s="17"/>
      <c r="CA1673" s="17"/>
      <c r="CB1673" s="17"/>
      <c r="CC1673" s="17"/>
      <c r="CD1673" s="17"/>
      <c r="CE1673" s="17"/>
      <c r="CF1673" s="17"/>
      <c r="CG1673" s="17"/>
      <c r="CH1673" s="17"/>
      <c r="CI1673" s="17"/>
      <c r="CJ1673" s="17"/>
      <c r="CK1673" s="17"/>
      <c r="CL1673" s="17"/>
      <c r="CM1673" s="17"/>
      <c r="CN1673" s="17"/>
      <c r="CO1673" s="17"/>
      <c r="CP1673" s="17"/>
      <c r="CQ1673" s="17"/>
      <c r="CR1673" s="17"/>
      <c r="CS1673" s="17"/>
      <c r="CT1673" s="17"/>
      <c r="CU1673" s="17"/>
      <c r="CV1673" s="17"/>
      <c r="CW1673" s="17"/>
      <c r="CX1673" s="17"/>
      <c r="CY1673" s="17"/>
      <c r="CZ1673" s="17"/>
      <c r="DA1673" s="17"/>
      <c r="DB1673" s="17"/>
      <c r="DC1673" s="17"/>
      <c r="DD1673" s="17"/>
      <c r="DE1673" s="17"/>
      <c r="DF1673" s="17"/>
      <c r="DG1673" s="17"/>
      <c r="DH1673" s="17"/>
      <c r="DI1673" s="17"/>
      <c r="DJ1673" s="17"/>
      <c r="DK1673" s="17"/>
      <c r="DL1673" s="17"/>
      <c r="DM1673" s="17"/>
      <c r="DN1673" s="17"/>
      <c r="DO1673" s="17"/>
      <c r="DP1673" s="17"/>
      <c r="DQ1673" s="17"/>
      <c r="DR1673" s="17"/>
      <c r="DS1673" s="17"/>
      <c r="DT1673" s="17"/>
      <c r="DU1673" s="17"/>
      <c r="DV1673" s="17"/>
      <c r="DW1673" s="17"/>
      <c r="DX1673" s="17"/>
      <c r="DY1673" s="17"/>
      <c r="DZ1673" s="17"/>
      <c r="EA1673" s="17"/>
      <c r="EB1673" s="17"/>
      <c r="EC1673" s="17"/>
      <c r="ED1673" s="17"/>
      <c r="EE1673" s="17"/>
      <c r="EF1673" s="17"/>
    </row>
    <row r="1674" spans="2:136" ht="15">
      <c r="B1674" s="17"/>
      <c r="C1674" s="17"/>
      <c r="D1674" s="17"/>
      <c r="E1674" s="17"/>
      <c r="F1674" s="17"/>
      <c r="G1674" s="20"/>
      <c r="H1674" s="17"/>
      <c r="I1674" s="17"/>
      <c r="J1674" s="26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7"/>
      <c r="BW1674" s="17"/>
      <c r="BX1674" s="17"/>
      <c r="BY1674" s="17"/>
      <c r="BZ1674" s="17"/>
      <c r="CA1674" s="17"/>
      <c r="CB1674" s="17"/>
      <c r="CC1674" s="17"/>
      <c r="CD1674" s="17"/>
      <c r="CE1674" s="17"/>
      <c r="CF1674" s="17"/>
      <c r="CG1674" s="17"/>
      <c r="CH1674" s="17"/>
      <c r="CI1674" s="17"/>
      <c r="CJ1674" s="17"/>
      <c r="CK1674" s="17"/>
      <c r="CL1674" s="17"/>
      <c r="CM1674" s="17"/>
      <c r="CN1674" s="17"/>
      <c r="CO1674" s="17"/>
      <c r="CP1674" s="17"/>
      <c r="CQ1674" s="17"/>
      <c r="CR1674" s="17"/>
      <c r="CS1674" s="17"/>
      <c r="CT1674" s="17"/>
      <c r="CU1674" s="17"/>
      <c r="CV1674" s="17"/>
      <c r="CW1674" s="17"/>
      <c r="CX1674" s="17"/>
      <c r="CY1674" s="17"/>
      <c r="CZ1674" s="17"/>
      <c r="DA1674" s="17"/>
      <c r="DB1674" s="17"/>
      <c r="DC1674" s="17"/>
      <c r="DD1674" s="17"/>
      <c r="DE1674" s="17"/>
      <c r="DF1674" s="17"/>
      <c r="DG1674" s="17"/>
      <c r="DH1674" s="17"/>
      <c r="DI1674" s="17"/>
      <c r="DJ1674" s="17"/>
      <c r="DK1674" s="17"/>
      <c r="DL1674" s="17"/>
      <c r="DM1674" s="17"/>
      <c r="DN1674" s="17"/>
      <c r="DO1674" s="17"/>
      <c r="DP1674" s="17"/>
      <c r="DQ1674" s="17"/>
      <c r="DR1674" s="17"/>
      <c r="DS1674" s="17"/>
      <c r="DT1674" s="17"/>
      <c r="DU1674" s="17"/>
      <c r="DV1674" s="17"/>
      <c r="DW1674" s="17"/>
      <c r="DX1674" s="17"/>
      <c r="DY1674" s="17"/>
      <c r="DZ1674" s="17"/>
      <c r="EA1674" s="17"/>
      <c r="EB1674" s="17"/>
      <c r="EC1674" s="17"/>
      <c r="ED1674" s="17"/>
      <c r="EE1674" s="17"/>
      <c r="EF1674" s="17"/>
    </row>
    <row r="1675" spans="2:136" ht="15">
      <c r="B1675" s="17"/>
      <c r="C1675" s="17"/>
      <c r="D1675" s="17"/>
      <c r="E1675" s="17"/>
      <c r="F1675" s="17"/>
      <c r="G1675" s="20"/>
      <c r="H1675" s="17"/>
      <c r="I1675" s="17"/>
      <c r="J1675" s="26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7"/>
      <c r="BW1675" s="17"/>
      <c r="BX1675" s="17"/>
      <c r="BY1675" s="17"/>
      <c r="BZ1675" s="17"/>
      <c r="CA1675" s="17"/>
      <c r="CB1675" s="17"/>
      <c r="CC1675" s="17"/>
      <c r="CD1675" s="17"/>
      <c r="CE1675" s="17"/>
      <c r="CF1675" s="17"/>
      <c r="CG1675" s="17"/>
      <c r="CH1675" s="17"/>
      <c r="CI1675" s="17"/>
      <c r="CJ1675" s="17"/>
      <c r="CK1675" s="17"/>
      <c r="CL1675" s="17"/>
      <c r="CM1675" s="17"/>
      <c r="CN1675" s="17"/>
      <c r="CO1675" s="17"/>
      <c r="CP1675" s="17"/>
      <c r="CQ1675" s="17"/>
      <c r="CR1675" s="17"/>
      <c r="CS1675" s="17"/>
      <c r="CT1675" s="17"/>
      <c r="CU1675" s="17"/>
      <c r="CV1675" s="17"/>
      <c r="CW1675" s="17"/>
      <c r="CX1675" s="17"/>
      <c r="CY1675" s="17"/>
      <c r="CZ1675" s="17"/>
      <c r="DA1675" s="17"/>
      <c r="DB1675" s="17"/>
      <c r="DC1675" s="17"/>
      <c r="DD1675" s="17"/>
      <c r="DE1675" s="17"/>
      <c r="DF1675" s="17"/>
      <c r="DG1675" s="17"/>
      <c r="DH1675" s="17"/>
      <c r="DI1675" s="17"/>
      <c r="DJ1675" s="17"/>
      <c r="DK1675" s="17"/>
      <c r="DL1675" s="17"/>
      <c r="DM1675" s="17"/>
      <c r="DN1675" s="17"/>
      <c r="DO1675" s="17"/>
      <c r="DP1675" s="17"/>
      <c r="DQ1675" s="17"/>
      <c r="DR1675" s="17"/>
      <c r="DS1675" s="17"/>
      <c r="DT1675" s="17"/>
      <c r="DU1675" s="17"/>
      <c r="DV1675" s="17"/>
      <c r="DW1675" s="17"/>
      <c r="DX1675" s="17"/>
      <c r="DY1675" s="17"/>
      <c r="DZ1675" s="17"/>
      <c r="EA1675" s="17"/>
      <c r="EB1675" s="17"/>
      <c r="EC1675" s="17"/>
      <c r="ED1675" s="17"/>
      <c r="EE1675" s="17"/>
      <c r="EF1675" s="17"/>
    </row>
    <row r="1676" spans="2:136" ht="15">
      <c r="B1676" s="17"/>
      <c r="C1676" s="17"/>
      <c r="D1676" s="17"/>
      <c r="E1676" s="17"/>
      <c r="F1676" s="17"/>
      <c r="G1676" s="20"/>
      <c r="H1676" s="17"/>
      <c r="I1676" s="17"/>
      <c r="J1676" s="26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7"/>
      <c r="BW1676" s="17"/>
      <c r="BX1676" s="17"/>
      <c r="BY1676" s="17"/>
      <c r="BZ1676" s="17"/>
      <c r="CA1676" s="17"/>
      <c r="CB1676" s="17"/>
      <c r="CC1676" s="17"/>
      <c r="CD1676" s="17"/>
      <c r="CE1676" s="17"/>
      <c r="CF1676" s="17"/>
      <c r="CG1676" s="17"/>
      <c r="CH1676" s="17"/>
      <c r="CI1676" s="17"/>
      <c r="CJ1676" s="17"/>
      <c r="CK1676" s="17"/>
      <c r="CL1676" s="17"/>
      <c r="CM1676" s="17"/>
      <c r="CN1676" s="17"/>
      <c r="CO1676" s="17"/>
      <c r="CP1676" s="17"/>
      <c r="CQ1676" s="17"/>
      <c r="CR1676" s="17"/>
      <c r="CS1676" s="17"/>
      <c r="CT1676" s="17"/>
      <c r="CU1676" s="17"/>
      <c r="CV1676" s="17"/>
      <c r="CW1676" s="17"/>
      <c r="CX1676" s="17"/>
      <c r="CY1676" s="17"/>
      <c r="CZ1676" s="17"/>
      <c r="DA1676" s="17"/>
      <c r="DB1676" s="17"/>
      <c r="DC1676" s="17"/>
      <c r="DD1676" s="17"/>
      <c r="DE1676" s="17"/>
      <c r="DF1676" s="17"/>
      <c r="DG1676" s="17"/>
      <c r="DH1676" s="17"/>
      <c r="DI1676" s="17"/>
      <c r="DJ1676" s="17"/>
      <c r="DK1676" s="17"/>
      <c r="DL1676" s="17"/>
      <c r="DM1676" s="17"/>
      <c r="DN1676" s="17"/>
      <c r="DO1676" s="17"/>
      <c r="DP1676" s="17"/>
      <c r="DQ1676" s="17"/>
      <c r="DR1676" s="17"/>
      <c r="DS1676" s="17"/>
      <c r="DT1676" s="17"/>
      <c r="DU1676" s="17"/>
      <c r="DV1676" s="17"/>
      <c r="DW1676" s="17"/>
      <c r="DX1676" s="17"/>
      <c r="DY1676" s="17"/>
      <c r="DZ1676" s="17"/>
      <c r="EA1676" s="17"/>
      <c r="EB1676" s="17"/>
      <c r="EC1676" s="17"/>
      <c r="ED1676" s="17"/>
      <c r="EE1676" s="17"/>
      <c r="EF1676" s="17"/>
    </row>
    <row r="1677" spans="2:136" ht="15">
      <c r="B1677" s="17"/>
      <c r="C1677" s="17"/>
      <c r="D1677" s="17"/>
      <c r="E1677" s="17"/>
      <c r="F1677" s="17"/>
      <c r="G1677" s="20"/>
      <c r="H1677" s="17"/>
      <c r="I1677" s="17"/>
      <c r="J1677" s="26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7"/>
      <c r="BW1677" s="17"/>
      <c r="BX1677" s="17"/>
      <c r="BY1677" s="17"/>
      <c r="BZ1677" s="17"/>
      <c r="CA1677" s="17"/>
      <c r="CB1677" s="17"/>
      <c r="CC1677" s="17"/>
      <c r="CD1677" s="17"/>
      <c r="CE1677" s="17"/>
      <c r="CF1677" s="17"/>
      <c r="CG1677" s="17"/>
      <c r="CH1677" s="17"/>
      <c r="CI1677" s="17"/>
      <c r="CJ1677" s="17"/>
      <c r="CK1677" s="17"/>
      <c r="CL1677" s="17"/>
      <c r="CM1677" s="17"/>
      <c r="CN1677" s="17"/>
      <c r="CO1677" s="17"/>
      <c r="CP1677" s="17"/>
      <c r="CQ1677" s="17"/>
      <c r="CR1677" s="17"/>
      <c r="CS1677" s="17"/>
      <c r="CT1677" s="17"/>
      <c r="CU1677" s="17"/>
      <c r="CV1677" s="17"/>
      <c r="CW1677" s="17"/>
      <c r="CX1677" s="17"/>
      <c r="CY1677" s="17"/>
      <c r="CZ1677" s="17"/>
      <c r="DA1677" s="17"/>
      <c r="DB1677" s="17"/>
      <c r="DC1677" s="17"/>
      <c r="DD1677" s="17"/>
      <c r="DE1677" s="17"/>
      <c r="DF1677" s="17"/>
      <c r="DG1677" s="17"/>
      <c r="DH1677" s="17"/>
      <c r="DI1677" s="17"/>
      <c r="DJ1677" s="17"/>
      <c r="DK1677" s="17"/>
      <c r="DL1677" s="17"/>
      <c r="DM1677" s="17"/>
      <c r="DN1677" s="17"/>
      <c r="DO1677" s="17"/>
      <c r="DP1677" s="17"/>
      <c r="DQ1677" s="17"/>
      <c r="DR1677" s="17"/>
      <c r="DS1677" s="17"/>
      <c r="DT1677" s="17"/>
      <c r="DU1677" s="17"/>
      <c r="DV1677" s="17"/>
      <c r="DW1677" s="17"/>
      <c r="DX1677" s="17"/>
      <c r="DY1677" s="17"/>
      <c r="DZ1677" s="17"/>
      <c r="EA1677" s="17"/>
      <c r="EB1677" s="17"/>
      <c r="EC1677" s="17"/>
      <c r="ED1677" s="17"/>
      <c r="EE1677" s="17"/>
      <c r="EF1677" s="17"/>
    </row>
    <row r="1678" spans="2:136" ht="15">
      <c r="B1678" s="17"/>
      <c r="C1678" s="17"/>
      <c r="D1678" s="17"/>
      <c r="E1678" s="17"/>
      <c r="F1678" s="17"/>
      <c r="G1678" s="20"/>
      <c r="H1678" s="17"/>
      <c r="I1678" s="17"/>
      <c r="J1678" s="26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7"/>
      <c r="BW1678" s="17"/>
      <c r="BX1678" s="17"/>
      <c r="BY1678" s="17"/>
      <c r="BZ1678" s="17"/>
      <c r="CA1678" s="17"/>
      <c r="CB1678" s="17"/>
      <c r="CC1678" s="17"/>
      <c r="CD1678" s="17"/>
      <c r="CE1678" s="17"/>
      <c r="CF1678" s="17"/>
      <c r="CG1678" s="17"/>
      <c r="CH1678" s="17"/>
      <c r="CI1678" s="17"/>
      <c r="CJ1678" s="17"/>
      <c r="CK1678" s="17"/>
      <c r="CL1678" s="17"/>
      <c r="CM1678" s="17"/>
      <c r="CN1678" s="17"/>
      <c r="CO1678" s="17"/>
      <c r="CP1678" s="17"/>
      <c r="CQ1678" s="17"/>
      <c r="CR1678" s="17"/>
      <c r="CS1678" s="17"/>
      <c r="CT1678" s="17"/>
      <c r="CU1678" s="17"/>
      <c r="CV1678" s="17"/>
      <c r="CW1678" s="17"/>
      <c r="CX1678" s="17"/>
      <c r="CY1678" s="17"/>
      <c r="CZ1678" s="17"/>
      <c r="DA1678" s="17"/>
      <c r="DB1678" s="17"/>
      <c r="DC1678" s="17"/>
      <c r="DD1678" s="17"/>
      <c r="DE1678" s="17"/>
      <c r="DF1678" s="17"/>
      <c r="DG1678" s="17"/>
      <c r="DH1678" s="17"/>
      <c r="DI1678" s="17"/>
      <c r="DJ1678" s="17"/>
      <c r="DK1678" s="17"/>
      <c r="DL1678" s="17"/>
      <c r="DM1678" s="17"/>
      <c r="DN1678" s="17"/>
      <c r="DO1678" s="17"/>
      <c r="DP1678" s="17"/>
      <c r="DQ1678" s="17"/>
      <c r="DR1678" s="17"/>
      <c r="DS1678" s="17"/>
      <c r="DT1678" s="17"/>
      <c r="DU1678" s="17"/>
      <c r="DV1678" s="17"/>
      <c r="DW1678" s="17"/>
      <c r="DX1678" s="17"/>
      <c r="DY1678" s="17"/>
      <c r="DZ1678" s="17"/>
      <c r="EA1678" s="17"/>
      <c r="EB1678" s="17"/>
      <c r="EC1678" s="17"/>
      <c r="ED1678" s="17"/>
      <c r="EE1678" s="17"/>
      <c r="EF1678" s="17"/>
    </row>
    <row r="1679" spans="2:136" ht="15">
      <c r="B1679" s="17"/>
      <c r="C1679" s="17"/>
      <c r="D1679" s="17"/>
      <c r="E1679" s="17"/>
      <c r="F1679" s="17"/>
      <c r="G1679" s="20"/>
      <c r="H1679" s="17"/>
      <c r="I1679" s="17"/>
      <c r="J1679" s="26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7"/>
      <c r="BW1679" s="17"/>
      <c r="BX1679" s="17"/>
      <c r="BY1679" s="17"/>
      <c r="BZ1679" s="17"/>
      <c r="CA1679" s="17"/>
      <c r="CB1679" s="17"/>
      <c r="CC1679" s="17"/>
      <c r="CD1679" s="17"/>
      <c r="CE1679" s="17"/>
      <c r="CF1679" s="17"/>
      <c r="CG1679" s="17"/>
      <c r="CH1679" s="17"/>
      <c r="CI1679" s="17"/>
      <c r="CJ1679" s="17"/>
      <c r="CK1679" s="17"/>
      <c r="CL1679" s="17"/>
      <c r="CM1679" s="17"/>
      <c r="CN1679" s="17"/>
      <c r="CO1679" s="17"/>
      <c r="CP1679" s="17"/>
      <c r="CQ1679" s="17"/>
      <c r="CR1679" s="17"/>
      <c r="CS1679" s="17"/>
      <c r="CT1679" s="17"/>
      <c r="CU1679" s="17"/>
      <c r="CV1679" s="17"/>
      <c r="CW1679" s="17"/>
      <c r="CX1679" s="17"/>
      <c r="CY1679" s="17"/>
      <c r="CZ1679" s="17"/>
      <c r="DA1679" s="17"/>
      <c r="DB1679" s="17"/>
      <c r="DC1679" s="17"/>
      <c r="DD1679" s="17"/>
      <c r="DE1679" s="17"/>
      <c r="DF1679" s="17"/>
      <c r="DG1679" s="17"/>
      <c r="DH1679" s="17"/>
      <c r="DI1679" s="17"/>
      <c r="DJ1679" s="17"/>
      <c r="DK1679" s="17"/>
      <c r="DL1679" s="17"/>
      <c r="DM1679" s="17"/>
      <c r="DN1679" s="17"/>
      <c r="DO1679" s="17"/>
      <c r="DP1679" s="17"/>
      <c r="DQ1679" s="17"/>
      <c r="DR1679" s="17"/>
      <c r="DS1679" s="17"/>
      <c r="DT1679" s="17"/>
      <c r="DU1679" s="17"/>
      <c r="DV1679" s="17"/>
      <c r="DW1679" s="17"/>
      <c r="DX1679" s="17"/>
      <c r="DY1679" s="17"/>
      <c r="DZ1679" s="17"/>
      <c r="EA1679" s="17"/>
      <c r="EB1679" s="17"/>
      <c r="EC1679" s="17"/>
      <c r="ED1679" s="17"/>
      <c r="EE1679" s="17"/>
      <c r="EF1679" s="17"/>
    </row>
    <row r="1680" spans="2:136" ht="15">
      <c r="B1680" s="17"/>
      <c r="C1680" s="17"/>
      <c r="D1680" s="17"/>
      <c r="E1680" s="17"/>
      <c r="F1680" s="17"/>
      <c r="G1680" s="20"/>
      <c r="H1680" s="17"/>
      <c r="I1680" s="17"/>
      <c r="J1680" s="26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7"/>
      <c r="BW1680" s="17"/>
      <c r="BX1680" s="17"/>
      <c r="BY1680" s="17"/>
      <c r="BZ1680" s="17"/>
      <c r="CA1680" s="17"/>
      <c r="CB1680" s="17"/>
      <c r="CC1680" s="17"/>
      <c r="CD1680" s="17"/>
      <c r="CE1680" s="17"/>
      <c r="CF1680" s="17"/>
      <c r="CG1680" s="17"/>
      <c r="CH1680" s="17"/>
      <c r="CI1680" s="17"/>
      <c r="CJ1680" s="17"/>
      <c r="CK1680" s="17"/>
      <c r="CL1680" s="17"/>
      <c r="CM1680" s="17"/>
      <c r="CN1680" s="17"/>
      <c r="CO1680" s="17"/>
      <c r="CP1680" s="17"/>
      <c r="CQ1680" s="17"/>
      <c r="CR1680" s="17"/>
      <c r="CS1680" s="17"/>
      <c r="CT1680" s="17"/>
      <c r="CU1680" s="17"/>
      <c r="CV1680" s="17"/>
      <c r="CW1680" s="17"/>
      <c r="CX1680" s="17"/>
      <c r="CY1680" s="17"/>
      <c r="CZ1680" s="17"/>
      <c r="DA1680" s="17"/>
      <c r="DB1680" s="17"/>
      <c r="DC1680" s="17"/>
      <c r="DD1680" s="17"/>
      <c r="DE1680" s="17"/>
      <c r="DF1680" s="17"/>
      <c r="DG1680" s="17"/>
      <c r="DH1680" s="17"/>
      <c r="DI1680" s="17"/>
      <c r="DJ1680" s="17"/>
      <c r="DK1680" s="17"/>
      <c r="DL1680" s="17"/>
      <c r="DM1680" s="17"/>
      <c r="DN1680" s="17"/>
      <c r="DO1680" s="17"/>
      <c r="DP1680" s="17"/>
      <c r="DQ1680" s="17"/>
      <c r="DR1680" s="17"/>
      <c r="DS1680" s="17"/>
      <c r="DT1680" s="17"/>
      <c r="DU1680" s="17"/>
      <c r="DV1680" s="17"/>
      <c r="DW1680" s="17"/>
      <c r="DX1680" s="17"/>
      <c r="DY1680" s="17"/>
      <c r="DZ1680" s="17"/>
      <c r="EA1680" s="17"/>
      <c r="EB1680" s="17"/>
      <c r="EC1680" s="17"/>
      <c r="ED1680" s="17"/>
      <c r="EE1680" s="17"/>
      <c r="EF1680" s="17"/>
    </row>
    <row r="1681" spans="2:136" ht="15">
      <c r="B1681" s="17"/>
      <c r="C1681" s="17"/>
      <c r="D1681" s="17"/>
      <c r="E1681" s="17"/>
      <c r="F1681" s="17"/>
      <c r="G1681" s="20"/>
      <c r="H1681" s="17"/>
      <c r="I1681" s="17"/>
      <c r="J1681" s="26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7"/>
      <c r="BW1681" s="17"/>
      <c r="BX1681" s="17"/>
      <c r="BY1681" s="17"/>
      <c r="BZ1681" s="17"/>
      <c r="CA1681" s="17"/>
      <c r="CB1681" s="17"/>
      <c r="CC1681" s="17"/>
      <c r="CD1681" s="17"/>
      <c r="CE1681" s="17"/>
      <c r="CF1681" s="17"/>
      <c r="CG1681" s="17"/>
      <c r="CH1681" s="17"/>
      <c r="CI1681" s="17"/>
      <c r="CJ1681" s="17"/>
      <c r="CK1681" s="17"/>
      <c r="CL1681" s="17"/>
      <c r="CM1681" s="17"/>
      <c r="CN1681" s="17"/>
      <c r="CO1681" s="17"/>
      <c r="CP1681" s="17"/>
      <c r="CQ1681" s="17"/>
      <c r="CR1681" s="17"/>
      <c r="CS1681" s="17"/>
      <c r="CT1681" s="17"/>
      <c r="CU1681" s="17"/>
      <c r="CV1681" s="17"/>
      <c r="CW1681" s="17"/>
      <c r="CX1681" s="17"/>
      <c r="CY1681" s="17"/>
      <c r="CZ1681" s="17"/>
      <c r="DA1681" s="17"/>
      <c r="DB1681" s="17"/>
      <c r="DC1681" s="17"/>
      <c r="DD1681" s="17"/>
      <c r="DE1681" s="17"/>
      <c r="DF1681" s="17"/>
      <c r="DG1681" s="17"/>
      <c r="DH1681" s="17"/>
      <c r="DI1681" s="17"/>
      <c r="DJ1681" s="17"/>
      <c r="DK1681" s="17"/>
      <c r="DL1681" s="17"/>
      <c r="DM1681" s="17"/>
      <c r="DN1681" s="17"/>
      <c r="DO1681" s="17"/>
      <c r="DP1681" s="17"/>
      <c r="DQ1681" s="17"/>
      <c r="DR1681" s="17"/>
      <c r="DS1681" s="17"/>
      <c r="DT1681" s="17"/>
      <c r="DU1681" s="17"/>
      <c r="DV1681" s="17"/>
      <c r="DW1681" s="17"/>
      <c r="DX1681" s="17"/>
      <c r="DY1681" s="17"/>
      <c r="DZ1681" s="17"/>
      <c r="EA1681" s="17"/>
      <c r="EB1681" s="17"/>
      <c r="EC1681" s="17"/>
      <c r="ED1681" s="17"/>
      <c r="EE1681" s="17"/>
      <c r="EF1681" s="17"/>
    </row>
    <row r="1682" spans="2:136" ht="15">
      <c r="B1682" s="17"/>
      <c r="C1682" s="17"/>
      <c r="D1682" s="17"/>
      <c r="E1682" s="17"/>
      <c r="F1682" s="17"/>
      <c r="G1682" s="20"/>
      <c r="H1682" s="17"/>
      <c r="I1682" s="17"/>
      <c r="J1682" s="26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7"/>
      <c r="BW1682" s="17"/>
      <c r="BX1682" s="17"/>
      <c r="BY1682" s="17"/>
      <c r="BZ1682" s="17"/>
      <c r="CA1682" s="17"/>
      <c r="CB1682" s="17"/>
      <c r="CC1682" s="17"/>
      <c r="CD1682" s="17"/>
      <c r="CE1682" s="17"/>
      <c r="CF1682" s="17"/>
      <c r="CG1682" s="17"/>
      <c r="CH1682" s="17"/>
      <c r="CI1682" s="17"/>
      <c r="CJ1682" s="17"/>
      <c r="CK1682" s="17"/>
      <c r="CL1682" s="17"/>
      <c r="CM1682" s="17"/>
      <c r="CN1682" s="17"/>
      <c r="CO1682" s="17"/>
      <c r="CP1682" s="17"/>
      <c r="CQ1682" s="17"/>
      <c r="CR1682" s="17"/>
      <c r="CS1682" s="17"/>
      <c r="CT1682" s="17"/>
      <c r="CU1682" s="17"/>
      <c r="CV1682" s="17"/>
      <c r="CW1682" s="17"/>
      <c r="CX1682" s="17"/>
      <c r="CY1682" s="17"/>
      <c r="CZ1682" s="17"/>
      <c r="DA1682" s="17"/>
      <c r="DB1682" s="17"/>
      <c r="DC1682" s="17"/>
      <c r="DD1682" s="17"/>
      <c r="DE1682" s="17"/>
      <c r="DF1682" s="17"/>
      <c r="DG1682" s="17"/>
      <c r="DH1682" s="17"/>
      <c r="DI1682" s="17"/>
      <c r="DJ1682" s="17"/>
      <c r="DK1682" s="17"/>
      <c r="DL1682" s="17"/>
      <c r="DM1682" s="17"/>
      <c r="DN1682" s="17"/>
      <c r="DO1682" s="17"/>
      <c r="DP1682" s="17"/>
      <c r="DQ1682" s="17"/>
      <c r="DR1682" s="17"/>
      <c r="DS1682" s="17"/>
      <c r="DT1682" s="17"/>
      <c r="DU1682" s="17"/>
      <c r="DV1682" s="17"/>
      <c r="DW1682" s="17"/>
      <c r="DX1682" s="17"/>
      <c r="DY1682" s="17"/>
      <c r="DZ1682" s="17"/>
      <c r="EA1682" s="17"/>
      <c r="EB1682" s="17"/>
      <c r="EC1682" s="17"/>
      <c r="ED1682" s="17"/>
      <c r="EE1682" s="17"/>
      <c r="EF1682" s="17"/>
    </row>
    <row r="1683" spans="2:136" ht="15">
      <c r="B1683" s="17"/>
      <c r="C1683" s="17"/>
      <c r="D1683" s="17"/>
      <c r="E1683" s="17"/>
      <c r="F1683" s="17"/>
      <c r="G1683" s="20"/>
      <c r="H1683" s="17"/>
      <c r="I1683" s="17"/>
      <c r="J1683" s="26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7"/>
      <c r="BW1683" s="17"/>
      <c r="BX1683" s="17"/>
      <c r="BY1683" s="17"/>
      <c r="BZ1683" s="17"/>
      <c r="CA1683" s="17"/>
      <c r="CB1683" s="17"/>
      <c r="CC1683" s="17"/>
      <c r="CD1683" s="17"/>
      <c r="CE1683" s="17"/>
      <c r="CF1683" s="17"/>
      <c r="CG1683" s="17"/>
      <c r="CH1683" s="17"/>
      <c r="CI1683" s="17"/>
      <c r="CJ1683" s="17"/>
      <c r="CK1683" s="17"/>
      <c r="CL1683" s="17"/>
      <c r="CM1683" s="17"/>
      <c r="CN1683" s="17"/>
      <c r="CO1683" s="17"/>
      <c r="CP1683" s="17"/>
      <c r="CQ1683" s="17"/>
      <c r="CR1683" s="17"/>
      <c r="CS1683" s="17"/>
      <c r="CT1683" s="17"/>
      <c r="CU1683" s="17"/>
      <c r="CV1683" s="17"/>
      <c r="CW1683" s="17"/>
      <c r="CX1683" s="17"/>
      <c r="CY1683" s="17"/>
      <c r="CZ1683" s="17"/>
      <c r="DA1683" s="17"/>
      <c r="DB1683" s="17"/>
      <c r="DC1683" s="17"/>
      <c r="DD1683" s="17"/>
      <c r="DE1683" s="17"/>
      <c r="DF1683" s="17"/>
      <c r="DG1683" s="17"/>
      <c r="DH1683" s="17"/>
      <c r="DI1683" s="17"/>
      <c r="DJ1683" s="17"/>
      <c r="DK1683" s="17"/>
      <c r="DL1683" s="17"/>
      <c r="DM1683" s="17"/>
      <c r="DN1683" s="17"/>
      <c r="DO1683" s="17"/>
      <c r="DP1683" s="17"/>
      <c r="DQ1683" s="17"/>
      <c r="DR1683" s="17"/>
      <c r="DS1683" s="17"/>
      <c r="DT1683" s="17"/>
      <c r="DU1683" s="17"/>
      <c r="DV1683" s="17"/>
      <c r="DW1683" s="17"/>
      <c r="DX1683" s="17"/>
      <c r="DY1683" s="17"/>
      <c r="DZ1683" s="17"/>
      <c r="EA1683" s="17"/>
      <c r="EB1683" s="17"/>
      <c r="EC1683" s="17"/>
      <c r="ED1683" s="17"/>
      <c r="EE1683" s="17"/>
      <c r="EF1683" s="17"/>
    </row>
    <row r="1684" spans="2:136" ht="15">
      <c r="B1684" s="17"/>
      <c r="C1684" s="17"/>
      <c r="D1684" s="17"/>
      <c r="E1684" s="17"/>
      <c r="F1684" s="17"/>
      <c r="G1684" s="20"/>
      <c r="H1684" s="17"/>
      <c r="I1684" s="17"/>
      <c r="J1684" s="26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7"/>
      <c r="BW1684" s="17"/>
      <c r="BX1684" s="17"/>
      <c r="BY1684" s="17"/>
      <c r="BZ1684" s="17"/>
      <c r="CA1684" s="17"/>
      <c r="CB1684" s="17"/>
      <c r="CC1684" s="17"/>
      <c r="CD1684" s="17"/>
      <c r="CE1684" s="17"/>
      <c r="CF1684" s="17"/>
      <c r="CG1684" s="17"/>
      <c r="CH1684" s="17"/>
      <c r="CI1684" s="17"/>
      <c r="CJ1684" s="17"/>
      <c r="CK1684" s="17"/>
      <c r="CL1684" s="17"/>
      <c r="CM1684" s="17"/>
      <c r="CN1684" s="17"/>
      <c r="CO1684" s="17"/>
      <c r="CP1684" s="17"/>
      <c r="CQ1684" s="17"/>
      <c r="CR1684" s="17"/>
      <c r="CS1684" s="17"/>
      <c r="CT1684" s="17"/>
      <c r="CU1684" s="17"/>
      <c r="CV1684" s="17"/>
      <c r="CW1684" s="17"/>
      <c r="CX1684" s="17"/>
      <c r="CY1684" s="17"/>
      <c r="CZ1684" s="17"/>
      <c r="DA1684" s="17"/>
      <c r="DB1684" s="17"/>
      <c r="DC1684" s="17"/>
      <c r="DD1684" s="17"/>
      <c r="DE1684" s="17"/>
      <c r="DF1684" s="17"/>
      <c r="DG1684" s="17"/>
      <c r="DH1684" s="17"/>
      <c r="DI1684" s="17"/>
      <c r="DJ1684" s="17"/>
      <c r="DK1684" s="17"/>
      <c r="DL1684" s="17"/>
      <c r="DM1684" s="17"/>
      <c r="DN1684" s="17"/>
      <c r="DO1684" s="17"/>
      <c r="DP1684" s="17"/>
      <c r="DQ1684" s="17"/>
      <c r="DR1684" s="17"/>
      <c r="DS1684" s="17"/>
      <c r="DT1684" s="17"/>
      <c r="DU1684" s="17"/>
      <c r="DV1684" s="17"/>
      <c r="DW1684" s="17"/>
      <c r="DX1684" s="17"/>
      <c r="DY1684" s="17"/>
      <c r="DZ1684" s="17"/>
      <c r="EA1684" s="17"/>
      <c r="EB1684" s="17"/>
      <c r="EC1684" s="17"/>
      <c r="ED1684" s="17"/>
      <c r="EE1684" s="17"/>
      <c r="EF1684" s="17"/>
    </row>
    <row r="1685" spans="2:136" ht="15">
      <c r="B1685" s="17"/>
      <c r="C1685" s="17"/>
      <c r="D1685" s="17"/>
      <c r="E1685" s="17"/>
      <c r="F1685" s="17"/>
      <c r="G1685" s="20"/>
      <c r="H1685" s="17"/>
      <c r="I1685" s="17"/>
      <c r="J1685" s="26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7"/>
      <c r="BW1685" s="17"/>
      <c r="BX1685" s="17"/>
      <c r="BY1685" s="17"/>
      <c r="BZ1685" s="17"/>
      <c r="CA1685" s="17"/>
      <c r="CB1685" s="17"/>
      <c r="CC1685" s="17"/>
      <c r="CD1685" s="17"/>
      <c r="CE1685" s="17"/>
      <c r="CF1685" s="17"/>
      <c r="CG1685" s="17"/>
      <c r="CH1685" s="17"/>
      <c r="CI1685" s="17"/>
      <c r="CJ1685" s="17"/>
      <c r="CK1685" s="17"/>
      <c r="CL1685" s="17"/>
      <c r="CM1685" s="17"/>
      <c r="CN1685" s="17"/>
      <c r="CO1685" s="17"/>
      <c r="CP1685" s="17"/>
      <c r="CQ1685" s="17"/>
      <c r="CR1685" s="17"/>
      <c r="CS1685" s="17"/>
      <c r="CT1685" s="17"/>
      <c r="CU1685" s="17"/>
      <c r="CV1685" s="17"/>
      <c r="CW1685" s="17"/>
      <c r="CX1685" s="17"/>
      <c r="CY1685" s="17"/>
      <c r="CZ1685" s="17"/>
      <c r="DA1685" s="17"/>
      <c r="DB1685" s="17"/>
      <c r="DC1685" s="17"/>
      <c r="DD1685" s="17"/>
      <c r="DE1685" s="17"/>
      <c r="DF1685" s="17"/>
      <c r="DG1685" s="17"/>
      <c r="DH1685" s="17"/>
      <c r="DI1685" s="17"/>
      <c r="DJ1685" s="17"/>
      <c r="DK1685" s="17"/>
      <c r="DL1685" s="17"/>
      <c r="DM1685" s="17"/>
      <c r="DN1685" s="17"/>
      <c r="DO1685" s="17"/>
      <c r="DP1685" s="17"/>
      <c r="DQ1685" s="17"/>
      <c r="DR1685" s="17"/>
      <c r="DS1685" s="17"/>
      <c r="DT1685" s="17"/>
      <c r="DU1685" s="17"/>
      <c r="DV1685" s="17"/>
      <c r="DW1685" s="17"/>
      <c r="DX1685" s="17"/>
      <c r="DY1685" s="17"/>
      <c r="DZ1685" s="17"/>
      <c r="EA1685" s="17"/>
      <c r="EB1685" s="17"/>
      <c r="EC1685" s="17"/>
      <c r="ED1685" s="17"/>
      <c r="EE1685" s="17"/>
      <c r="EF1685" s="17"/>
    </row>
    <row r="1686" spans="2:136" ht="15">
      <c r="B1686" s="17"/>
      <c r="C1686" s="17"/>
      <c r="D1686" s="17"/>
      <c r="E1686" s="17"/>
      <c r="F1686" s="17"/>
      <c r="G1686" s="20"/>
      <c r="H1686" s="17"/>
      <c r="I1686" s="17"/>
      <c r="J1686" s="26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7"/>
      <c r="BW1686" s="17"/>
      <c r="BX1686" s="17"/>
      <c r="BY1686" s="17"/>
      <c r="BZ1686" s="17"/>
      <c r="CA1686" s="17"/>
      <c r="CB1686" s="17"/>
      <c r="CC1686" s="17"/>
      <c r="CD1686" s="17"/>
      <c r="CE1686" s="17"/>
      <c r="CF1686" s="17"/>
      <c r="CG1686" s="17"/>
      <c r="CH1686" s="17"/>
      <c r="CI1686" s="17"/>
      <c r="CJ1686" s="17"/>
      <c r="CK1686" s="17"/>
      <c r="CL1686" s="17"/>
      <c r="CM1686" s="17"/>
      <c r="CN1686" s="17"/>
      <c r="CO1686" s="17"/>
      <c r="CP1686" s="17"/>
      <c r="CQ1686" s="17"/>
      <c r="CR1686" s="17"/>
      <c r="CS1686" s="17"/>
      <c r="CT1686" s="17"/>
      <c r="CU1686" s="17"/>
      <c r="CV1686" s="17"/>
      <c r="CW1686" s="17"/>
      <c r="CX1686" s="17"/>
      <c r="CY1686" s="17"/>
      <c r="CZ1686" s="17"/>
      <c r="DA1686" s="17"/>
      <c r="DB1686" s="17"/>
      <c r="DC1686" s="17"/>
      <c r="DD1686" s="17"/>
      <c r="DE1686" s="17"/>
      <c r="DF1686" s="17"/>
      <c r="DG1686" s="17"/>
      <c r="DH1686" s="17"/>
      <c r="DI1686" s="17"/>
      <c r="DJ1686" s="17"/>
      <c r="DK1686" s="17"/>
      <c r="DL1686" s="17"/>
      <c r="DM1686" s="17"/>
      <c r="DN1686" s="17"/>
      <c r="DO1686" s="17"/>
      <c r="DP1686" s="17"/>
      <c r="DQ1686" s="17"/>
      <c r="DR1686" s="17"/>
      <c r="DS1686" s="17"/>
      <c r="DT1686" s="17"/>
      <c r="DU1686" s="17"/>
      <c r="DV1686" s="17"/>
      <c r="DW1686" s="17"/>
      <c r="DX1686" s="17"/>
      <c r="DY1686" s="17"/>
      <c r="DZ1686" s="17"/>
      <c r="EA1686" s="17"/>
      <c r="EB1686" s="17"/>
      <c r="EC1686" s="17"/>
      <c r="ED1686" s="17"/>
      <c r="EE1686" s="17"/>
      <c r="EF1686" s="17"/>
    </row>
    <row r="1687" spans="2:136" ht="15">
      <c r="B1687" s="17"/>
      <c r="C1687" s="17"/>
      <c r="D1687" s="17"/>
      <c r="E1687" s="17"/>
      <c r="F1687" s="17"/>
      <c r="G1687" s="20"/>
      <c r="H1687" s="17"/>
      <c r="I1687" s="17"/>
      <c r="J1687" s="26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7"/>
      <c r="BW1687" s="17"/>
      <c r="BX1687" s="17"/>
      <c r="BY1687" s="17"/>
      <c r="BZ1687" s="17"/>
      <c r="CA1687" s="17"/>
      <c r="CB1687" s="17"/>
      <c r="CC1687" s="17"/>
      <c r="CD1687" s="17"/>
      <c r="CE1687" s="17"/>
      <c r="CF1687" s="17"/>
      <c r="CG1687" s="17"/>
      <c r="CH1687" s="17"/>
      <c r="CI1687" s="17"/>
      <c r="CJ1687" s="17"/>
      <c r="CK1687" s="17"/>
      <c r="CL1687" s="17"/>
      <c r="CM1687" s="17"/>
      <c r="CN1687" s="17"/>
      <c r="CO1687" s="17"/>
      <c r="CP1687" s="17"/>
      <c r="CQ1687" s="17"/>
      <c r="CR1687" s="17"/>
      <c r="CS1687" s="17"/>
      <c r="CT1687" s="17"/>
      <c r="CU1687" s="17"/>
      <c r="CV1687" s="17"/>
      <c r="CW1687" s="17"/>
      <c r="CX1687" s="17"/>
      <c r="CY1687" s="17"/>
      <c r="CZ1687" s="17"/>
      <c r="DA1687" s="17"/>
      <c r="DB1687" s="17"/>
      <c r="DC1687" s="17"/>
      <c r="DD1687" s="17"/>
      <c r="DE1687" s="17"/>
      <c r="DF1687" s="17"/>
      <c r="DG1687" s="17"/>
      <c r="DH1687" s="17"/>
      <c r="DI1687" s="17"/>
      <c r="DJ1687" s="17"/>
      <c r="DK1687" s="17"/>
      <c r="DL1687" s="17"/>
      <c r="DM1687" s="17"/>
      <c r="DN1687" s="17"/>
      <c r="DO1687" s="17"/>
      <c r="DP1687" s="17"/>
      <c r="DQ1687" s="17"/>
      <c r="DR1687" s="17"/>
      <c r="DS1687" s="17"/>
      <c r="DT1687" s="17"/>
      <c r="DU1687" s="17"/>
      <c r="DV1687" s="17"/>
      <c r="DW1687" s="17"/>
      <c r="DX1687" s="17"/>
      <c r="DY1687" s="17"/>
      <c r="DZ1687" s="17"/>
      <c r="EA1687" s="17"/>
      <c r="EB1687" s="17"/>
      <c r="EC1687" s="17"/>
      <c r="ED1687" s="17"/>
      <c r="EE1687" s="17"/>
      <c r="EF1687" s="17"/>
    </row>
    <row r="1688" spans="2:136" ht="15">
      <c r="B1688" s="17"/>
      <c r="C1688" s="17"/>
      <c r="D1688" s="17"/>
      <c r="E1688" s="17"/>
      <c r="F1688" s="17"/>
      <c r="G1688" s="20"/>
      <c r="H1688" s="17"/>
      <c r="I1688" s="17"/>
      <c r="J1688" s="26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7"/>
      <c r="BW1688" s="17"/>
      <c r="BX1688" s="17"/>
      <c r="BY1688" s="17"/>
      <c r="BZ1688" s="17"/>
      <c r="CA1688" s="17"/>
      <c r="CB1688" s="17"/>
      <c r="CC1688" s="17"/>
      <c r="CD1688" s="17"/>
      <c r="CE1688" s="17"/>
      <c r="CF1688" s="17"/>
      <c r="CG1688" s="17"/>
      <c r="CH1688" s="17"/>
      <c r="CI1688" s="17"/>
      <c r="CJ1688" s="17"/>
      <c r="CK1688" s="17"/>
      <c r="CL1688" s="17"/>
      <c r="CM1688" s="17"/>
      <c r="CN1688" s="17"/>
      <c r="CO1688" s="17"/>
      <c r="CP1688" s="17"/>
      <c r="CQ1688" s="17"/>
      <c r="CR1688" s="17"/>
      <c r="CS1688" s="17"/>
      <c r="CT1688" s="17"/>
      <c r="CU1688" s="17"/>
      <c r="CV1688" s="17"/>
      <c r="CW1688" s="17"/>
      <c r="CX1688" s="17"/>
      <c r="CY1688" s="17"/>
      <c r="CZ1688" s="17"/>
      <c r="DA1688" s="17"/>
      <c r="DB1688" s="17"/>
      <c r="DC1688" s="17"/>
      <c r="DD1688" s="17"/>
      <c r="DE1688" s="17"/>
      <c r="DF1688" s="17"/>
      <c r="DG1688" s="17"/>
      <c r="DH1688" s="17"/>
      <c r="DI1688" s="17"/>
      <c r="DJ1688" s="17"/>
      <c r="DK1688" s="17"/>
      <c r="DL1688" s="17"/>
      <c r="DM1688" s="17"/>
      <c r="DN1688" s="17"/>
      <c r="DO1688" s="17"/>
      <c r="DP1688" s="17"/>
      <c r="DQ1688" s="17"/>
      <c r="DR1688" s="17"/>
      <c r="DS1688" s="17"/>
      <c r="DT1688" s="17"/>
      <c r="DU1688" s="17"/>
      <c r="DV1688" s="17"/>
      <c r="DW1688" s="17"/>
      <c r="DX1688" s="17"/>
      <c r="DY1688" s="17"/>
      <c r="DZ1688" s="17"/>
      <c r="EA1688" s="17"/>
      <c r="EB1688" s="17"/>
      <c r="EC1688" s="17"/>
      <c r="ED1688" s="17"/>
      <c r="EE1688" s="17"/>
      <c r="EF1688" s="17"/>
    </row>
    <row r="1689" spans="2:136" ht="15">
      <c r="B1689" s="17"/>
      <c r="C1689" s="17"/>
      <c r="D1689" s="17"/>
      <c r="E1689" s="17"/>
      <c r="F1689" s="17"/>
      <c r="G1689" s="20"/>
      <c r="H1689" s="17"/>
      <c r="I1689" s="17"/>
      <c r="J1689" s="26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7"/>
      <c r="BW1689" s="17"/>
      <c r="BX1689" s="17"/>
      <c r="BY1689" s="17"/>
      <c r="BZ1689" s="17"/>
      <c r="CA1689" s="17"/>
      <c r="CB1689" s="17"/>
      <c r="CC1689" s="17"/>
      <c r="CD1689" s="17"/>
      <c r="CE1689" s="17"/>
      <c r="CF1689" s="17"/>
      <c r="CG1689" s="17"/>
      <c r="CH1689" s="17"/>
      <c r="CI1689" s="17"/>
      <c r="CJ1689" s="17"/>
      <c r="CK1689" s="17"/>
      <c r="CL1689" s="17"/>
      <c r="CM1689" s="17"/>
      <c r="CN1689" s="17"/>
      <c r="CO1689" s="17"/>
      <c r="CP1689" s="17"/>
      <c r="CQ1689" s="17"/>
      <c r="CR1689" s="17"/>
      <c r="CS1689" s="17"/>
      <c r="CT1689" s="17"/>
      <c r="CU1689" s="17"/>
      <c r="CV1689" s="17"/>
      <c r="CW1689" s="17"/>
      <c r="CX1689" s="17"/>
      <c r="CY1689" s="17"/>
      <c r="CZ1689" s="17"/>
      <c r="DA1689" s="17"/>
      <c r="DB1689" s="17"/>
      <c r="DC1689" s="17"/>
      <c r="DD1689" s="17"/>
      <c r="DE1689" s="17"/>
      <c r="DF1689" s="17"/>
      <c r="DG1689" s="17"/>
      <c r="DH1689" s="17"/>
      <c r="DI1689" s="17"/>
      <c r="DJ1689" s="17"/>
      <c r="DK1689" s="17"/>
      <c r="DL1689" s="17"/>
      <c r="DM1689" s="17"/>
      <c r="DN1689" s="17"/>
      <c r="DO1689" s="17"/>
      <c r="DP1689" s="17"/>
      <c r="DQ1689" s="17"/>
      <c r="DR1689" s="17"/>
      <c r="DS1689" s="17"/>
      <c r="DT1689" s="17"/>
      <c r="DU1689" s="17"/>
      <c r="DV1689" s="17"/>
      <c r="DW1689" s="17"/>
      <c r="DX1689" s="17"/>
      <c r="DY1689" s="17"/>
      <c r="DZ1689" s="17"/>
      <c r="EA1689" s="17"/>
      <c r="EB1689" s="17"/>
      <c r="EC1689" s="17"/>
      <c r="ED1689" s="17"/>
      <c r="EE1689" s="17"/>
      <c r="EF1689" s="17"/>
    </row>
    <row r="1690" spans="2:136" ht="15">
      <c r="B1690" s="17"/>
      <c r="C1690" s="17"/>
      <c r="D1690" s="17"/>
      <c r="E1690" s="17"/>
      <c r="F1690" s="17"/>
      <c r="G1690" s="20"/>
      <c r="H1690" s="17"/>
      <c r="I1690" s="17"/>
      <c r="J1690" s="26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7"/>
      <c r="BW1690" s="17"/>
      <c r="BX1690" s="17"/>
      <c r="BY1690" s="17"/>
      <c r="BZ1690" s="17"/>
      <c r="CA1690" s="17"/>
      <c r="CB1690" s="17"/>
      <c r="CC1690" s="17"/>
      <c r="CD1690" s="17"/>
      <c r="CE1690" s="17"/>
      <c r="CF1690" s="17"/>
      <c r="CG1690" s="17"/>
      <c r="CH1690" s="17"/>
      <c r="CI1690" s="17"/>
      <c r="CJ1690" s="17"/>
      <c r="CK1690" s="17"/>
      <c r="CL1690" s="17"/>
      <c r="CM1690" s="17"/>
      <c r="CN1690" s="17"/>
      <c r="CO1690" s="17"/>
      <c r="CP1690" s="17"/>
      <c r="CQ1690" s="17"/>
      <c r="CR1690" s="17"/>
      <c r="CS1690" s="17"/>
      <c r="CT1690" s="17"/>
      <c r="CU1690" s="17"/>
      <c r="CV1690" s="17"/>
      <c r="CW1690" s="17"/>
      <c r="CX1690" s="17"/>
      <c r="CY1690" s="17"/>
      <c r="CZ1690" s="17"/>
      <c r="DA1690" s="17"/>
      <c r="DB1690" s="17"/>
      <c r="DC1690" s="17"/>
      <c r="DD1690" s="17"/>
      <c r="DE1690" s="17"/>
      <c r="DF1690" s="17"/>
      <c r="DG1690" s="17"/>
      <c r="DH1690" s="17"/>
      <c r="DI1690" s="17"/>
      <c r="DJ1690" s="17"/>
      <c r="DK1690" s="17"/>
      <c r="DL1690" s="17"/>
      <c r="DM1690" s="17"/>
      <c r="DN1690" s="17"/>
      <c r="DO1690" s="17"/>
      <c r="DP1690" s="17"/>
      <c r="DQ1690" s="17"/>
      <c r="DR1690" s="17"/>
      <c r="DS1690" s="17"/>
      <c r="DT1690" s="17"/>
      <c r="DU1690" s="17"/>
      <c r="DV1690" s="17"/>
      <c r="DW1690" s="17"/>
      <c r="DX1690" s="17"/>
      <c r="DY1690" s="17"/>
      <c r="DZ1690" s="17"/>
      <c r="EA1690" s="17"/>
      <c r="EB1690" s="17"/>
      <c r="EC1690" s="17"/>
      <c r="ED1690" s="17"/>
      <c r="EE1690" s="17"/>
      <c r="EF1690" s="17"/>
    </row>
    <row r="1691" spans="2:136" ht="15">
      <c r="B1691" s="17"/>
      <c r="C1691" s="17"/>
      <c r="D1691" s="17"/>
      <c r="E1691" s="17"/>
      <c r="F1691" s="17"/>
      <c r="G1691" s="20"/>
      <c r="H1691" s="17"/>
      <c r="I1691" s="17"/>
      <c r="J1691" s="26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7"/>
      <c r="BW1691" s="17"/>
      <c r="BX1691" s="17"/>
      <c r="BY1691" s="17"/>
      <c r="BZ1691" s="17"/>
      <c r="CA1691" s="17"/>
      <c r="CB1691" s="17"/>
      <c r="CC1691" s="17"/>
      <c r="CD1691" s="17"/>
      <c r="CE1691" s="17"/>
      <c r="CF1691" s="17"/>
      <c r="CG1691" s="17"/>
      <c r="CH1691" s="17"/>
      <c r="CI1691" s="17"/>
      <c r="CJ1691" s="17"/>
      <c r="CK1691" s="17"/>
      <c r="CL1691" s="17"/>
      <c r="CM1691" s="17"/>
      <c r="CN1691" s="17"/>
      <c r="CO1691" s="17"/>
      <c r="CP1691" s="17"/>
      <c r="CQ1691" s="17"/>
      <c r="CR1691" s="17"/>
      <c r="CS1691" s="17"/>
      <c r="CT1691" s="17"/>
      <c r="CU1691" s="17"/>
      <c r="CV1691" s="17"/>
      <c r="CW1691" s="17"/>
      <c r="CX1691" s="17"/>
      <c r="CY1691" s="17"/>
      <c r="CZ1691" s="17"/>
      <c r="DA1691" s="17"/>
      <c r="DB1691" s="17"/>
      <c r="DC1691" s="17"/>
      <c r="DD1691" s="17"/>
      <c r="DE1691" s="17"/>
      <c r="DF1691" s="17"/>
      <c r="DG1691" s="17"/>
      <c r="DH1691" s="17"/>
      <c r="DI1691" s="17"/>
      <c r="DJ1691" s="17"/>
      <c r="DK1691" s="17"/>
      <c r="DL1691" s="17"/>
      <c r="DM1691" s="17"/>
      <c r="DN1691" s="17"/>
      <c r="DO1691" s="17"/>
      <c r="DP1691" s="17"/>
      <c r="DQ1691" s="17"/>
      <c r="DR1691" s="17"/>
      <c r="DS1691" s="17"/>
      <c r="DT1691" s="17"/>
      <c r="DU1691" s="17"/>
      <c r="DV1691" s="17"/>
      <c r="DW1691" s="17"/>
      <c r="DX1691" s="17"/>
      <c r="DY1691" s="17"/>
      <c r="DZ1691" s="17"/>
      <c r="EA1691" s="17"/>
      <c r="EB1691" s="17"/>
      <c r="EC1691" s="17"/>
      <c r="ED1691" s="17"/>
      <c r="EE1691" s="17"/>
      <c r="EF1691" s="17"/>
    </row>
    <row r="1692" spans="2:136" ht="15">
      <c r="B1692" s="17"/>
      <c r="C1692" s="17"/>
      <c r="D1692" s="17"/>
      <c r="E1692" s="17"/>
      <c r="F1692" s="17"/>
      <c r="G1692" s="20"/>
      <c r="H1692" s="17"/>
      <c r="I1692" s="17"/>
      <c r="J1692" s="26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7"/>
      <c r="BW1692" s="17"/>
      <c r="BX1692" s="17"/>
      <c r="BY1692" s="17"/>
      <c r="BZ1692" s="17"/>
      <c r="CA1692" s="17"/>
      <c r="CB1692" s="17"/>
      <c r="CC1692" s="17"/>
      <c r="CD1692" s="17"/>
      <c r="CE1692" s="17"/>
      <c r="CF1692" s="17"/>
      <c r="CG1692" s="17"/>
      <c r="CH1692" s="17"/>
      <c r="CI1692" s="17"/>
      <c r="CJ1692" s="17"/>
      <c r="CK1692" s="17"/>
      <c r="CL1692" s="17"/>
      <c r="CM1692" s="17"/>
      <c r="CN1692" s="17"/>
      <c r="CO1692" s="17"/>
      <c r="CP1692" s="17"/>
      <c r="CQ1692" s="17"/>
      <c r="CR1692" s="17"/>
      <c r="CS1692" s="17"/>
      <c r="CT1692" s="17"/>
      <c r="CU1692" s="17"/>
      <c r="CV1692" s="17"/>
      <c r="CW1692" s="17"/>
      <c r="CX1692" s="17"/>
      <c r="CY1692" s="17"/>
      <c r="CZ1692" s="17"/>
      <c r="DA1692" s="17"/>
      <c r="DB1692" s="17"/>
      <c r="DC1692" s="17"/>
      <c r="DD1692" s="17"/>
      <c r="DE1692" s="17"/>
      <c r="DF1692" s="17"/>
      <c r="DG1692" s="17"/>
      <c r="DH1692" s="17"/>
      <c r="DI1692" s="17"/>
      <c r="DJ1692" s="17"/>
      <c r="DK1692" s="17"/>
      <c r="DL1692" s="17"/>
      <c r="DM1692" s="17"/>
      <c r="DN1692" s="17"/>
      <c r="DO1692" s="17"/>
      <c r="DP1692" s="17"/>
      <c r="DQ1692" s="17"/>
      <c r="DR1692" s="17"/>
      <c r="DS1692" s="17"/>
      <c r="DT1692" s="17"/>
      <c r="DU1692" s="17"/>
      <c r="DV1692" s="17"/>
      <c r="DW1692" s="17"/>
      <c r="DX1692" s="17"/>
      <c r="DY1692" s="17"/>
      <c r="DZ1692" s="17"/>
      <c r="EA1692" s="17"/>
      <c r="EB1692" s="17"/>
      <c r="EC1692" s="17"/>
      <c r="ED1692" s="17"/>
      <c r="EE1692" s="17"/>
      <c r="EF1692" s="17"/>
    </row>
    <row r="1693" spans="2:136" ht="15">
      <c r="B1693" s="17"/>
      <c r="C1693" s="17"/>
      <c r="D1693" s="17"/>
      <c r="E1693" s="17"/>
      <c r="F1693" s="17"/>
      <c r="G1693" s="20"/>
      <c r="H1693" s="17"/>
      <c r="I1693" s="17"/>
      <c r="J1693" s="26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7"/>
      <c r="BW1693" s="17"/>
      <c r="BX1693" s="17"/>
      <c r="BY1693" s="17"/>
      <c r="BZ1693" s="17"/>
      <c r="CA1693" s="17"/>
      <c r="CB1693" s="17"/>
      <c r="CC1693" s="17"/>
      <c r="CD1693" s="17"/>
      <c r="CE1693" s="17"/>
      <c r="CF1693" s="17"/>
      <c r="CG1693" s="17"/>
      <c r="CH1693" s="17"/>
      <c r="CI1693" s="17"/>
      <c r="CJ1693" s="17"/>
      <c r="CK1693" s="17"/>
      <c r="CL1693" s="17"/>
      <c r="CM1693" s="17"/>
      <c r="CN1693" s="17"/>
      <c r="CO1693" s="17"/>
      <c r="CP1693" s="17"/>
      <c r="CQ1693" s="17"/>
      <c r="CR1693" s="17"/>
      <c r="CS1693" s="17"/>
      <c r="CT1693" s="17"/>
      <c r="CU1693" s="17"/>
      <c r="CV1693" s="17"/>
      <c r="CW1693" s="17"/>
      <c r="CX1693" s="17"/>
      <c r="CY1693" s="17"/>
      <c r="CZ1693" s="17"/>
      <c r="DA1693" s="17"/>
      <c r="DB1693" s="17"/>
      <c r="DC1693" s="17"/>
      <c r="DD1693" s="17"/>
      <c r="DE1693" s="17"/>
      <c r="DF1693" s="17"/>
      <c r="DG1693" s="17"/>
      <c r="DH1693" s="17"/>
      <c r="DI1693" s="17"/>
      <c r="DJ1693" s="17"/>
      <c r="DK1693" s="17"/>
      <c r="DL1693" s="17"/>
      <c r="DM1693" s="17"/>
      <c r="DN1693" s="17"/>
      <c r="DO1693" s="17"/>
      <c r="DP1693" s="17"/>
      <c r="DQ1693" s="17"/>
      <c r="DR1693" s="17"/>
      <c r="DS1693" s="17"/>
      <c r="DT1693" s="17"/>
      <c r="DU1693" s="17"/>
      <c r="DV1693" s="17"/>
      <c r="DW1693" s="17"/>
      <c r="DX1693" s="17"/>
      <c r="DY1693" s="17"/>
      <c r="DZ1693" s="17"/>
      <c r="EA1693" s="17"/>
      <c r="EB1693" s="17"/>
      <c r="EC1693" s="17"/>
      <c r="ED1693" s="17"/>
      <c r="EE1693" s="17"/>
      <c r="EF1693" s="17"/>
    </row>
    <row r="1694" spans="2:136" ht="15">
      <c r="B1694" s="17"/>
      <c r="C1694" s="17"/>
      <c r="D1694" s="17"/>
      <c r="E1694" s="17"/>
      <c r="F1694" s="17"/>
      <c r="G1694" s="20"/>
      <c r="H1694" s="17"/>
      <c r="I1694" s="17"/>
      <c r="J1694" s="26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7"/>
      <c r="BW1694" s="17"/>
      <c r="BX1694" s="17"/>
      <c r="BY1694" s="17"/>
      <c r="BZ1694" s="17"/>
      <c r="CA1694" s="17"/>
      <c r="CB1694" s="17"/>
      <c r="CC1694" s="17"/>
      <c r="CD1694" s="17"/>
      <c r="CE1694" s="17"/>
      <c r="CF1694" s="17"/>
      <c r="CG1694" s="17"/>
      <c r="CH1694" s="17"/>
      <c r="CI1694" s="17"/>
      <c r="CJ1694" s="17"/>
      <c r="CK1694" s="17"/>
      <c r="CL1694" s="17"/>
      <c r="CM1694" s="17"/>
      <c r="CN1694" s="17"/>
      <c r="CO1694" s="17"/>
      <c r="CP1694" s="17"/>
      <c r="CQ1694" s="17"/>
      <c r="CR1694" s="17"/>
      <c r="CS1694" s="17"/>
      <c r="CT1694" s="17"/>
      <c r="CU1694" s="17"/>
      <c r="CV1694" s="17"/>
      <c r="CW1694" s="17"/>
      <c r="CX1694" s="17"/>
      <c r="CY1694" s="17"/>
      <c r="CZ1694" s="17"/>
      <c r="DA1694" s="17"/>
      <c r="DB1694" s="17"/>
      <c r="DC1694" s="17"/>
      <c r="DD1694" s="17"/>
      <c r="DE1694" s="17"/>
      <c r="DF1694" s="17"/>
      <c r="DG1694" s="17"/>
      <c r="DH1694" s="17"/>
      <c r="DI1694" s="17"/>
      <c r="DJ1694" s="17"/>
      <c r="DK1694" s="17"/>
      <c r="DL1694" s="17"/>
      <c r="DM1694" s="17"/>
      <c r="DN1694" s="17"/>
      <c r="DO1694" s="17"/>
      <c r="DP1694" s="17"/>
      <c r="DQ1694" s="17"/>
      <c r="DR1694" s="17"/>
      <c r="DS1694" s="17"/>
      <c r="DT1694" s="17"/>
      <c r="DU1694" s="17"/>
      <c r="DV1694" s="17"/>
      <c r="DW1694" s="17"/>
      <c r="DX1694" s="17"/>
      <c r="DY1694" s="17"/>
      <c r="DZ1694" s="17"/>
      <c r="EA1694" s="17"/>
      <c r="EB1694" s="17"/>
      <c r="EC1694" s="17"/>
      <c r="ED1694" s="17"/>
      <c r="EE1694" s="17"/>
      <c r="EF1694" s="17"/>
    </row>
    <row r="1695" spans="2:136" ht="15">
      <c r="B1695" s="17"/>
      <c r="C1695" s="17"/>
      <c r="D1695" s="17"/>
      <c r="E1695" s="17"/>
      <c r="F1695" s="17"/>
      <c r="G1695" s="20"/>
      <c r="H1695" s="17"/>
      <c r="I1695" s="17"/>
      <c r="J1695" s="26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7"/>
      <c r="BW1695" s="17"/>
      <c r="BX1695" s="17"/>
      <c r="BY1695" s="17"/>
      <c r="BZ1695" s="17"/>
      <c r="CA1695" s="17"/>
      <c r="CB1695" s="17"/>
      <c r="CC1695" s="17"/>
      <c r="CD1695" s="17"/>
      <c r="CE1695" s="17"/>
      <c r="CF1695" s="17"/>
      <c r="CG1695" s="17"/>
      <c r="CH1695" s="17"/>
      <c r="CI1695" s="17"/>
      <c r="CJ1695" s="17"/>
      <c r="CK1695" s="17"/>
      <c r="CL1695" s="17"/>
      <c r="CM1695" s="17"/>
      <c r="CN1695" s="17"/>
      <c r="CO1695" s="17"/>
      <c r="CP1695" s="17"/>
      <c r="CQ1695" s="17"/>
      <c r="CR1695" s="17"/>
      <c r="CS1695" s="17"/>
      <c r="CT1695" s="17"/>
      <c r="CU1695" s="17"/>
      <c r="CV1695" s="17"/>
      <c r="CW1695" s="17"/>
      <c r="CX1695" s="17"/>
      <c r="CY1695" s="17"/>
      <c r="CZ1695" s="17"/>
      <c r="DA1695" s="17"/>
      <c r="DB1695" s="17"/>
      <c r="DC1695" s="17"/>
      <c r="DD1695" s="17"/>
      <c r="DE1695" s="17"/>
      <c r="DF1695" s="17"/>
      <c r="DG1695" s="17"/>
      <c r="DH1695" s="17"/>
      <c r="DI1695" s="17"/>
      <c r="DJ1695" s="17"/>
      <c r="DK1695" s="17"/>
      <c r="DL1695" s="17"/>
      <c r="DM1695" s="17"/>
      <c r="DN1695" s="17"/>
      <c r="DO1695" s="17"/>
      <c r="DP1695" s="17"/>
      <c r="DQ1695" s="17"/>
      <c r="DR1695" s="17"/>
      <c r="DS1695" s="17"/>
      <c r="DT1695" s="17"/>
      <c r="DU1695" s="17"/>
      <c r="DV1695" s="17"/>
      <c r="DW1695" s="17"/>
      <c r="DX1695" s="17"/>
      <c r="DY1695" s="17"/>
      <c r="DZ1695" s="17"/>
      <c r="EA1695" s="17"/>
      <c r="EB1695" s="17"/>
      <c r="EC1695" s="17"/>
      <c r="ED1695" s="17"/>
      <c r="EE1695" s="17"/>
      <c r="EF1695" s="17"/>
    </row>
    <row r="1696" spans="2:136" ht="15">
      <c r="B1696" s="17"/>
      <c r="C1696" s="17"/>
      <c r="D1696" s="17"/>
      <c r="E1696" s="17"/>
      <c r="F1696" s="17"/>
      <c r="G1696" s="20"/>
      <c r="H1696" s="17"/>
      <c r="I1696" s="17"/>
      <c r="J1696" s="26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7"/>
      <c r="BW1696" s="17"/>
      <c r="BX1696" s="17"/>
      <c r="BY1696" s="17"/>
      <c r="BZ1696" s="17"/>
      <c r="CA1696" s="17"/>
      <c r="CB1696" s="17"/>
      <c r="CC1696" s="17"/>
      <c r="CD1696" s="17"/>
      <c r="CE1696" s="17"/>
      <c r="CF1696" s="17"/>
      <c r="CG1696" s="17"/>
      <c r="CH1696" s="17"/>
      <c r="CI1696" s="17"/>
      <c r="CJ1696" s="17"/>
      <c r="CK1696" s="17"/>
      <c r="CL1696" s="17"/>
      <c r="CM1696" s="17"/>
      <c r="CN1696" s="17"/>
      <c r="CO1696" s="17"/>
      <c r="CP1696" s="17"/>
      <c r="CQ1696" s="17"/>
      <c r="CR1696" s="17"/>
      <c r="CS1696" s="17"/>
      <c r="CT1696" s="17"/>
      <c r="CU1696" s="17"/>
      <c r="CV1696" s="17"/>
      <c r="CW1696" s="17"/>
      <c r="CX1696" s="17"/>
      <c r="CY1696" s="17"/>
      <c r="CZ1696" s="17"/>
      <c r="DA1696" s="17"/>
      <c r="DB1696" s="17"/>
      <c r="DC1696" s="17"/>
      <c r="DD1696" s="17"/>
      <c r="DE1696" s="17"/>
      <c r="DF1696" s="17"/>
      <c r="DG1696" s="17"/>
      <c r="DH1696" s="17"/>
      <c r="DI1696" s="17"/>
      <c r="DJ1696" s="17"/>
      <c r="DK1696" s="17"/>
      <c r="DL1696" s="17"/>
      <c r="DM1696" s="17"/>
      <c r="DN1696" s="17"/>
      <c r="DO1696" s="17"/>
      <c r="DP1696" s="17"/>
      <c r="DQ1696" s="17"/>
      <c r="DR1696" s="17"/>
      <c r="DS1696" s="17"/>
      <c r="DT1696" s="17"/>
      <c r="DU1696" s="17"/>
      <c r="DV1696" s="17"/>
      <c r="DW1696" s="17"/>
      <c r="DX1696" s="17"/>
      <c r="DY1696" s="17"/>
      <c r="DZ1696" s="17"/>
      <c r="EA1696" s="17"/>
      <c r="EB1696" s="17"/>
      <c r="EC1696" s="17"/>
      <c r="ED1696" s="17"/>
      <c r="EE1696" s="17"/>
      <c r="EF1696" s="17"/>
    </row>
    <row r="1697" spans="2:136" ht="15">
      <c r="B1697" s="17"/>
      <c r="C1697" s="17"/>
      <c r="D1697" s="17"/>
      <c r="E1697" s="17"/>
      <c r="F1697" s="17"/>
      <c r="G1697" s="20"/>
      <c r="H1697" s="17"/>
      <c r="I1697" s="17"/>
      <c r="J1697" s="26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7"/>
      <c r="BW1697" s="17"/>
      <c r="BX1697" s="17"/>
      <c r="BY1697" s="17"/>
      <c r="BZ1697" s="17"/>
      <c r="CA1697" s="17"/>
      <c r="CB1697" s="17"/>
      <c r="CC1697" s="17"/>
      <c r="CD1697" s="17"/>
      <c r="CE1697" s="17"/>
      <c r="CF1697" s="17"/>
      <c r="CG1697" s="17"/>
      <c r="CH1697" s="17"/>
      <c r="CI1697" s="17"/>
      <c r="CJ1697" s="17"/>
      <c r="CK1697" s="17"/>
      <c r="CL1697" s="17"/>
      <c r="CM1697" s="17"/>
      <c r="CN1697" s="17"/>
      <c r="CO1697" s="17"/>
      <c r="CP1697" s="17"/>
      <c r="CQ1697" s="17"/>
      <c r="CR1697" s="17"/>
      <c r="CS1697" s="17"/>
      <c r="CT1697" s="17"/>
      <c r="CU1697" s="17"/>
      <c r="CV1697" s="17"/>
      <c r="CW1697" s="17"/>
      <c r="CX1697" s="17"/>
      <c r="CY1697" s="17"/>
      <c r="CZ1697" s="17"/>
      <c r="DA1697" s="17"/>
      <c r="DB1697" s="17"/>
      <c r="DC1697" s="17"/>
      <c r="DD1697" s="17"/>
      <c r="DE1697" s="17"/>
      <c r="DF1697" s="17"/>
      <c r="DG1697" s="17"/>
      <c r="DH1697" s="17"/>
      <c r="DI1697" s="17"/>
      <c r="DJ1697" s="17"/>
      <c r="DK1697" s="17"/>
      <c r="DL1697" s="17"/>
      <c r="DM1697" s="17"/>
      <c r="DN1697" s="17"/>
      <c r="DO1697" s="17"/>
      <c r="DP1697" s="17"/>
      <c r="DQ1697" s="17"/>
      <c r="DR1697" s="17"/>
      <c r="DS1697" s="17"/>
      <c r="DT1697" s="17"/>
      <c r="DU1697" s="17"/>
      <c r="DV1697" s="17"/>
      <c r="DW1697" s="17"/>
      <c r="DX1697" s="17"/>
      <c r="DY1697" s="17"/>
      <c r="DZ1697" s="17"/>
      <c r="EA1697" s="17"/>
      <c r="EB1697" s="17"/>
      <c r="EC1697" s="17"/>
      <c r="ED1697" s="17"/>
      <c r="EE1697" s="17"/>
      <c r="EF1697" s="17"/>
    </row>
    <row r="1698" spans="2:136" ht="15">
      <c r="B1698" s="17"/>
      <c r="C1698" s="17"/>
      <c r="D1698" s="17"/>
      <c r="E1698" s="17"/>
      <c r="F1698" s="17"/>
      <c r="G1698" s="20"/>
      <c r="H1698" s="17"/>
      <c r="I1698" s="17"/>
      <c r="J1698" s="26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7"/>
      <c r="BW1698" s="17"/>
      <c r="BX1698" s="17"/>
      <c r="BY1698" s="17"/>
      <c r="BZ1698" s="17"/>
      <c r="CA1698" s="17"/>
      <c r="CB1698" s="17"/>
      <c r="CC1698" s="17"/>
      <c r="CD1698" s="17"/>
      <c r="CE1698" s="17"/>
      <c r="CF1698" s="17"/>
      <c r="CG1698" s="17"/>
      <c r="CH1698" s="17"/>
      <c r="CI1698" s="17"/>
      <c r="CJ1698" s="17"/>
      <c r="CK1698" s="17"/>
      <c r="CL1698" s="17"/>
      <c r="CM1698" s="17"/>
      <c r="CN1698" s="17"/>
      <c r="CO1698" s="17"/>
      <c r="CP1698" s="17"/>
      <c r="CQ1698" s="17"/>
      <c r="CR1698" s="17"/>
      <c r="CS1698" s="17"/>
      <c r="CT1698" s="17"/>
      <c r="CU1698" s="17"/>
      <c r="CV1698" s="17"/>
      <c r="CW1698" s="17"/>
      <c r="CX1698" s="17"/>
      <c r="CY1698" s="17"/>
      <c r="CZ1698" s="17"/>
      <c r="DA1698" s="17"/>
      <c r="DB1698" s="17"/>
      <c r="DC1698" s="17"/>
      <c r="DD1698" s="17"/>
      <c r="DE1698" s="17"/>
      <c r="DF1698" s="17"/>
      <c r="DG1698" s="17"/>
      <c r="DH1698" s="17"/>
      <c r="DI1698" s="17"/>
      <c r="DJ1698" s="17"/>
      <c r="DK1698" s="17"/>
      <c r="DL1698" s="17"/>
      <c r="DM1698" s="17"/>
      <c r="DN1698" s="17"/>
      <c r="DO1698" s="17"/>
      <c r="DP1698" s="17"/>
      <c r="DQ1698" s="17"/>
      <c r="DR1698" s="17"/>
      <c r="DS1698" s="17"/>
      <c r="DT1698" s="17"/>
      <c r="DU1698" s="17"/>
      <c r="DV1698" s="17"/>
      <c r="DW1698" s="17"/>
      <c r="DX1698" s="17"/>
      <c r="DY1698" s="17"/>
      <c r="DZ1698" s="17"/>
      <c r="EA1698" s="17"/>
      <c r="EB1698" s="17"/>
      <c r="EC1698" s="17"/>
      <c r="ED1698" s="17"/>
      <c r="EE1698" s="17"/>
      <c r="EF1698" s="17"/>
    </row>
    <row r="1699" spans="2:136" ht="15">
      <c r="B1699" s="17"/>
      <c r="C1699" s="17"/>
      <c r="D1699" s="17"/>
      <c r="E1699" s="17"/>
      <c r="F1699" s="17"/>
      <c r="H1699" s="17"/>
      <c r="I1699" s="17"/>
      <c r="J1699" s="26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7"/>
      <c r="BW1699" s="17"/>
      <c r="BX1699" s="17"/>
      <c r="BY1699" s="17"/>
      <c r="BZ1699" s="17"/>
      <c r="CA1699" s="17"/>
      <c r="CB1699" s="17"/>
      <c r="CC1699" s="17"/>
      <c r="CD1699" s="17"/>
      <c r="CE1699" s="17"/>
      <c r="CF1699" s="17"/>
      <c r="CG1699" s="17"/>
      <c r="CH1699" s="17"/>
      <c r="CI1699" s="17"/>
      <c r="CJ1699" s="17"/>
      <c r="CK1699" s="17"/>
      <c r="CL1699" s="17"/>
      <c r="CM1699" s="17"/>
      <c r="CN1699" s="17"/>
      <c r="CO1699" s="17"/>
      <c r="CP1699" s="17"/>
      <c r="CQ1699" s="17"/>
      <c r="CR1699" s="17"/>
      <c r="CS1699" s="17"/>
      <c r="CT1699" s="17"/>
      <c r="CU1699" s="17"/>
      <c r="CV1699" s="17"/>
      <c r="CW1699" s="17"/>
      <c r="CX1699" s="17"/>
      <c r="CY1699" s="17"/>
      <c r="CZ1699" s="17"/>
      <c r="DA1699" s="17"/>
      <c r="DB1699" s="17"/>
      <c r="DC1699" s="17"/>
      <c r="DD1699" s="17"/>
      <c r="DE1699" s="17"/>
      <c r="DF1699" s="17"/>
      <c r="DG1699" s="17"/>
      <c r="DH1699" s="17"/>
      <c r="DI1699" s="17"/>
      <c r="DJ1699" s="17"/>
      <c r="DK1699" s="17"/>
      <c r="DL1699" s="17"/>
      <c r="DM1699" s="17"/>
      <c r="DN1699" s="17"/>
      <c r="DO1699" s="17"/>
      <c r="DP1699" s="17"/>
      <c r="DQ1699" s="17"/>
      <c r="DR1699" s="17"/>
      <c r="DS1699" s="17"/>
      <c r="DT1699" s="17"/>
      <c r="DU1699" s="17"/>
      <c r="DV1699" s="17"/>
      <c r="DW1699" s="17"/>
      <c r="DX1699" s="17"/>
      <c r="DY1699" s="17"/>
      <c r="DZ1699" s="17"/>
      <c r="EA1699" s="17"/>
      <c r="EB1699" s="17"/>
      <c r="EC1699" s="17"/>
      <c r="ED1699" s="17"/>
      <c r="EE1699" s="17"/>
      <c r="EF1699" s="17"/>
    </row>
    <row r="1700" spans="2:136" ht="15">
      <c r="B1700" s="17"/>
      <c r="C1700" s="17"/>
      <c r="D1700" s="17"/>
      <c r="E1700" s="17"/>
      <c r="F1700" s="17"/>
      <c r="H1700" s="17"/>
      <c r="I1700" s="17"/>
      <c r="J1700" s="26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7"/>
      <c r="BW1700" s="17"/>
      <c r="BX1700" s="17"/>
      <c r="BY1700" s="17"/>
      <c r="BZ1700" s="17"/>
      <c r="CA1700" s="17"/>
      <c r="CB1700" s="17"/>
      <c r="CC1700" s="17"/>
      <c r="CD1700" s="17"/>
      <c r="CE1700" s="17"/>
      <c r="CF1700" s="17"/>
      <c r="CG1700" s="17"/>
      <c r="CH1700" s="17"/>
      <c r="CI1700" s="17"/>
      <c r="CJ1700" s="17"/>
      <c r="CK1700" s="17"/>
      <c r="CL1700" s="17"/>
      <c r="CM1700" s="17"/>
      <c r="CN1700" s="17"/>
      <c r="CO1700" s="17"/>
      <c r="CP1700" s="17"/>
      <c r="CQ1700" s="17"/>
      <c r="CR1700" s="17"/>
      <c r="CS1700" s="17"/>
      <c r="CT1700" s="17"/>
      <c r="CU1700" s="17"/>
      <c r="CV1700" s="17"/>
      <c r="CW1700" s="17"/>
      <c r="CX1700" s="17"/>
      <c r="CY1700" s="17"/>
      <c r="CZ1700" s="17"/>
      <c r="DA1700" s="17"/>
      <c r="DB1700" s="17"/>
      <c r="DC1700" s="17"/>
      <c r="DD1700" s="17"/>
      <c r="DE1700" s="17"/>
      <c r="DF1700" s="17"/>
      <c r="DG1700" s="17"/>
      <c r="DH1700" s="17"/>
      <c r="DI1700" s="17"/>
      <c r="DJ1700" s="17"/>
      <c r="DK1700" s="17"/>
      <c r="DL1700" s="17"/>
      <c r="DM1700" s="17"/>
      <c r="DN1700" s="17"/>
      <c r="DO1700" s="17"/>
      <c r="DP1700" s="17"/>
      <c r="DQ1700" s="17"/>
      <c r="DR1700" s="17"/>
      <c r="DS1700" s="17"/>
      <c r="DT1700" s="17"/>
      <c r="DU1700" s="17"/>
      <c r="DV1700" s="17"/>
      <c r="DW1700" s="17"/>
      <c r="DX1700" s="17"/>
      <c r="DY1700" s="17"/>
      <c r="DZ1700" s="17"/>
      <c r="EA1700" s="17"/>
      <c r="EB1700" s="17"/>
      <c r="EC1700" s="17"/>
      <c r="ED1700" s="17"/>
      <c r="EE1700" s="17"/>
      <c r="EF1700" s="17"/>
    </row>
    <row r="1701" spans="2:136" ht="15">
      <c r="B1701" s="17"/>
      <c r="C1701" s="17"/>
      <c r="D1701" s="17"/>
      <c r="E1701" s="17"/>
      <c r="F1701" s="17"/>
      <c r="H1701" s="17"/>
      <c r="I1701" s="17"/>
      <c r="J1701" s="26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7"/>
      <c r="BW1701" s="17"/>
      <c r="BX1701" s="17"/>
      <c r="BY1701" s="17"/>
      <c r="BZ1701" s="17"/>
      <c r="CA1701" s="17"/>
      <c r="CB1701" s="17"/>
      <c r="CC1701" s="17"/>
      <c r="CD1701" s="17"/>
      <c r="CE1701" s="17"/>
      <c r="CF1701" s="17"/>
      <c r="CG1701" s="17"/>
      <c r="CH1701" s="17"/>
      <c r="CI1701" s="17"/>
      <c r="CJ1701" s="17"/>
      <c r="CK1701" s="17"/>
      <c r="CL1701" s="17"/>
      <c r="CM1701" s="17"/>
      <c r="CN1701" s="17"/>
      <c r="CO1701" s="17"/>
      <c r="CP1701" s="17"/>
      <c r="CQ1701" s="17"/>
      <c r="CR1701" s="17"/>
      <c r="CS1701" s="17"/>
      <c r="CT1701" s="17"/>
      <c r="CU1701" s="17"/>
      <c r="CV1701" s="17"/>
      <c r="CW1701" s="17"/>
      <c r="CX1701" s="17"/>
      <c r="CY1701" s="17"/>
      <c r="CZ1701" s="17"/>
      <c r="DA1701" s="17"/>
      <c r="DB1701" s="17"/>
      <c r="DC1701" s="17"/>
      <c r="DD1701" s="17"/>
      <c r="DE1701" s="17"/>
      <c r="DF1701" s="17"/>
      <c r="DG1701" s="17"/>
      <c r="DH1701" s="17"/>
      <c r="DI1701" s="17"/>
      <c r="DJ1701" s="17"/>
      <c r="DK1701" s="17"/>
      <c r="DL1701" s="17"/>
      <c r="DM1701" s="17"/>
      <c r="DN1701" s="17"/>
      <c r="DO1701" s="17"/>
      <c r="DP1701" s="17"/>
      <c r="DQ1701" s="17"/>
      <c r="DR1701" s="17"/>
      <c r="DS1701" s="17"/>
      <c r="DT1701" s="17"/>
      <c r="DU1701" s="17"/>
      <c r="DV1701" s="17"/>
      <c r="DW1701" s="17"/>
      <c r="DX1701" s="17"/>
      <c r="DY1701" s="17"/>
      <c r="DZ1701" s="17"/>
      <c r="EA1701" s="17"/>
      <c r="EB1701" s="17"/>
      <c r="EC1701" s="17"/>
      <c r="ED1701" s="17"/>
      <c r="EE1701" s="17"/>
      <c r="EF1701" s="17"/>
    </row>
    <row r="1702" spans="2:136" ht="15">
      <c r="B1702" s="17"/>
      <c r="C1702" s="17"/>
      <c r="D1702" s="17"/>
      <c r="E1702" s="17"/>
      <c r="F1702" s="17"/>
      <c r="H1702" s="17"/>
      <c r="I1702" s="17"/>
      <c r="J1702" s="26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7"/>
      <c r="BW1702" s="17"/>
      <c r="BX1702" s="17"/>
      <c r="BY1702" s="17"/>
      <c r="BZ1702" s="17"/>
      <c r="CA1702" s="17"/>
      <c r="CB1702" s="17"/>
      <c r="CC1702" s="17"/>
      <c r="CD1702" s="17"/>
      <c r="CE1702" s="17"/>
      <c r="CF1702" s="17"/>
      <c r="CG1702" s="17"/>
      <c r="CH1702" s="17"/>
      <c r="CI1702" s="17"/>
      <c r="CJ1702" s="17"/>
      <c r="CK1702" s="17"/>
      <c r="CL1702" s="17"/>
      <c r="CM1702" s="17"/>
      <c r="CN1702" s="17"/>
      <c r="CO1702" s="17"/>
      <c r="CP1702" s="17"/>
      <c r="CQ1702" s="17"/>
      <c r="CR1702" s="17"/>
      <c r="CS1702" s="17"/>
      <c r="CT1702" s="17"/>
      <c r="CU1702" s="17"/>
      <c r="CV1702" s="17"/>
      <c r="CW1702" s="17"/>
      <c r="CX1702" s="17"/>
      <c r="CY1702" s="17"/>
      <c r="CZ1702" s="17"/>
      <c r="DA1702" s="17"/>
      <c r="DB1702" s="17"/>
      <c r="DC1702" s="17"/>
      <c r="DD1702" s="17"/>
      <c r="DE1702" s="17"/>
      <c r="DF1702" s="17"/>
      <c r="DG1702" s="17"/>
      <c r="DH1702" s="17"/>
      <c r="DI1702" s="17"/>
      <c r="DJ1702" s="17"/>
      <c r="DK1702" s="17"/>
      <c r="DL1702" s="17"/>
      <c r="DM1702" s="17"/>
      <c r="DN1702" s="17"/>
      <c r="DO1702" s="17"/>
      <c r="DP1702" s="17"/>
      <c r="DQ1702" s="17"/>
      <c r="DR1702" s="17"/>
      <c r="DS1702" s="17"/>
      <c r="DT1702" s="17"/>
      <c r="DU1702" s="17"/>
      <c r="DV1702" s="17"/>
      <c r="DW1702" s="17"/>
      <c r="DX1702" s="17"/>
      <c r="DY1702" s="17"/>
      <c r="DZ1702" s="17"/>
      <c r="EA1702" s="17"/>
      <c r="EB1702" s="17"/>
      <c r="EC1702" s="17"/>
      <c r="ED1702" s="17"/>
      <c r="EE1702" s="17"/>
      <c r="EF1702" s="17"/>
    </row>
    <row r="1703" spans="2:136" ht="15">
      <c r="B1703" s="17"/>
      <c r="C1703" s="17"/>
      <c r="D1703" s="17"/>
      <c r="E1703" s="17"/>
      <c r="F1703" s="17"/>
      <c r="H1703" s="17"/>
      <c r="I1703" s="17"/>
      <c r="J1703" s="26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7"/>
      <c r="BW1703" s="17"/>
      <c r="BX1703" s="17"/>
      <c r="BY1703" s="17"/>
      <c r="BZ1703" s="17"/>
      <c r="CA1703" s="17"/>
      <c r="CB1703" s="17"/>
      <c r="CC1703" s="17"/>
      <c r="CD1703" s="17"/>
      <c r="CE1703" s="17"/>
      <c r="CF1703" s="17"/>
      <c r="CG1703" s="17"/>
      <c r="CH1703" s="17"/>
      <c r="CI1703" s="17"/>
      <c r="CJ1703" s="17"/>
      <c r="CK1703" s="17"/>
      <c r="CL1703" s="17"/>
      <c r="CM1703" s="17"/>
      <c r="CN1703" s="17"/>
      <c r="CO1703" s="17"/>
      <c r="CP1703" s="17"/>
      <c r="CQ1703" s="17"/>
      <c r="CR1703" s="17"/>
      <c r="CS1703" s="17"/>
      <c r="CT1703" s="17"/>
      <c r="CU1703" s="17"/>
      <c r="CV1703" s="17"/>
      <c r="CW1703" s="17"/>
      <c r="CX1703" s="17"/>
      <c r="CY1703" s="17"/>
      <c r="CZ1703" s="17"/>
      <c r="DA1703" s="17"/>
      <c r="DB1703" s="17"/>
      <c r="DC1703" s="17"/>
      <c r="DD1703" s="17"/>
      <c r="DE1703" s="17"/>
      <c r="DF1703" s="17"/>
      <c r="DG1703" s="17"/>
      <c r="DH1703" s="17"/>
      <c r="DI1703" s="17"/>
      <c r="DJ1703" s="17"/>
      <c r="DK1703" s="17"/>
      <c r="DL1703" s="17"/>
      <c r="DM1703" s="17"/>
      <c r="DN1703" s="17"/>
      <c r="DO1703" s="17"/>
      <c r="DP1703" s="17"/>
      <c r="DQ1703" s="17"/>
      <c r="DR1703" s="17"/>
      <c r="DS1703" s="17"/>
      <c r="DT1703" s="17"/>
      <c r="DU1703" s="17"/>
      <c r="DV1703" s="17"/>
      <c r="DW1703" s="17"/>
      <c r="DX1703" s="17"/>
      <c r="DY1703" s="17"/>
      <c r="DZ1703" s="17"/>
      <c r="EA1703" s="17"/>
      <c r="EB1703" s="17"/>
      <c r="EC1703" s="17"/>
      <c r="ED1703" s="17"/>
      <c r="EE1703" s="17"/>
      <c r="EF1703" s="17"/>
    </row>
    <row r="1704" spans="2:136" ht="15">
      <c r="B1704" s="17"/>
      <c r="C1704" s="17"/>
      <c r="D1704" s="17"/>
      <c r="E1704" s="17"/>
      <c r="F1704" s="17"/>
      <c r="H1704" s="17"/>
      <c r="I1704" s="17"/>
      <c r="J1704" s="26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7"/>
      <c r="BW1704" s="17"/>
      <c r="BX1704" s="17"/>
      <c r="BY1704" s="17"/>
      <c r="BZ1704" s="17"/>
      <c r="CA1704" s="17"/>
      <c r="CB1704" s="17"/>
      <c r="CC1704" s="17"/>
      <c r="CD1704" s="17"/>
      <c r="CE1704" s="17"/>
      <c r="CF1704" s="17"/>
      <c r="CG1704" s="17"/>
      <c r="CH1704" s="17"/>
      <c r="CI1704" s="17"/>
      <c r="CJ1704" s="17"/>
      <c r="CK1704" s="17"/>
      <c r="CL1704" s="17"/>
      <c r="CM1704" s="17"/>
      <c r="CN1704" s="17"/>
      <c r="CO1704" s="17"/>
      <c r="CP1704" s="17"/>
      <c r="CQ1704" s="17"/>
      <c r="CR1704" s="17"/>
      <c r="CS1704" s="17"/>
      <c r="CT1704" s="17"/>
      <c r="CU1704" s="17"/>
      <c r="CV1704" s="17"/>
      <c r="CW1704" s="17"/>
      <c r="CX1704" s="17"/>
      <c r="CY1704" s="17"/>
      <c r="CZ1704" s="17"/>
      <c r="DA1704" s="17"/>
      <c r="DB1704" s="17"/>
      <c r="DC1704" s="17"/>
      <c r="DD1704" s="17"/>
      <c r="DE1704" s="17"/>
      <c r="DF1704" s="17"/>
      <c r="DG1704" s="17"/>
      <c r="DH1704" s="17"/>
      <c r="DI1704" s="17"/>
      <c r="DJ1704" s="17"/>
      <c r="DK1704" s="17"/>
      <c r="DL1704" s="17"/>
      <c r="DM1704" s="17"/>
      <c r="DN1704" s="17"/>
      <c r="DO1704" s="17"/>
      <c r="DP1704" s="17"/>
      <c r="DQ1704" s="17"/>
      <c r="DR1704" s="17"/>
      <c r="DS1704" s="17"/>
      <c r="DT1704" s="17"/>
      <c r="DU1704" s="17"/>
      <c r="DV1704" s="17"/>
      <c r="DW1704" s="17"/>
      <c r="DX1704" s="17"/>
      <c r="DY1704" s="17"/>
      <c r="DZ1704" s="17"/>
      <c r="EA1704" s="17"/>
      <c r="EB1704" s="17"/>
      <c r="EC1704" s="17"/>
      <c r="ED1704" s="17"/>
      <c r="EE1704" s="17"/>
      <c r="EF1704" s="17"/>
    </row>
    <row r="1705" spans="2:136" ht="15">
      <c r="B1705" s="17"/>
      <c r="C1705" s="17"/>
      <c r="D1705" s="17"/>
      <c r="E1705" s="17"/>
      <c r="F1705" s="17"/>
      <c r="H1705" s="17"/>
      <c r="I1705" s="17"/>
      <c r="J1705" s="26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7"/>
      <c r="BW1705" s="17"/>
      <c r="BX1705" s="17"/>
      <c r="BY1705" s="17"/>
      <c r="BZ1705" s="17"/>
      <c r="CA1705" s="17"/>
      <c r="CB1705" s="17"/>
      <c r="CC1705" s="17"/>
      <c r="CD1705" s="17"/>
      <c r="CE1705" s="17"/>
      <c r="CF1705" s="17"/>
      <c r="CG1705" s="17"/>
      <c r="CH1705" s="17"/>
      <c r="CI1705" s="17"/>
      <c r="CJ1705" s="17"/>
      <c r="CK1705" s="17"/>
      <c r="CL1705" s="17"/>
      <c r="CM1705" s="17"/>
      <c r="CN1705" s="17"/>
      <c r="CO1705" s="17"/>
      <c r="CP1705" s="17"/>
      <c r="CQ1705" s="17"/>
      <c r="CR1705" s="17"/>
      <c r="CS1705" s="17"/>
      <c r="CT1705" s="17"/>
      <c r="CU1705" s="17"/>
      <c r="CV1705" s="17"/>
      <c r="CW1705" s="17"/>
      <c r="CX1705" s="17"/>
      <c r="CY1705" s="17"/>
      <c r="CZ1705" s="17"/>
      <c r="DA1705" s="17"/>
      <c r="DB1705" s="17"/>
      <c r="DC1705" s="17"/>
      <c r="DD1705" s="17"/>
      <c r="DE1705" s="17"/>
      <c r="DF1705" s="17"/>
      <c r="DG1705" s="17"/>
      <c r="DH1705" s="17"/>
      <c r="DI1705" s="17"/>
      <c r="DJ1705" s="17"/>
      <c r="DK1705" s="17"/>
      <c r="DL1705" s="17"/>
      <c r="DM1705" s="17"/>
      <c r="DN1705" s="17"/>
      <c r="DO1705" s="17"/>
      <c r="DP1705" s="17"/>
      <c r="DQ1705" s="17"/>
      <c r="DR1705" s="17"/>
      <c r="DS1705" s="17"/>
      <c r="DT1705" s="17"/>
      <c r="DU1705" s="17"/>
      <c r="DV1705" s="17"/>
      <c r="DW1705" s="17"/>
      <c r="DX1705" s="17"/>
      <c r="DY1705" s="17"/>
      <c r="DZ1705" s="17"/>
      <c r="EA1705" s="17"/>
      <c r="EB1705" s="17"/>
      <c r="EC1705" s="17"/>
      <c r="ED1705" s="17"/>
      <c r="EE1705" s="17"/>
      <c r="EF1705" s="17"/>
    </row>
    <row r="1706" spans="2:136" ht="15">
      <c r="B1706" s="17"/>
      <c r="C1706" s="17"/>
      <c r="D1706" s="17"/>
      <c r="E1706" s="17"/>
      <c r="F1706" s="17"/>
      <c r="H1706" s="17"/>
      <c r="I1706" s="17"/>
      <c r="J1706" s="26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7"/>
      <c r="BW1706" s="17"/>
      <c r="BX1706" s="17"/>
      <c r="BY1706" s="17"/>
      <c r="BZ1706" s="17"/>
      <c r="CA1706" s="17"/>
      <c r="CB1706" s="17"/>
      <c r="CC1706" s="17"/>
      <c r="CD1706" s="17"/>
      <c r="CE1706" s="17"/>
      <c r="CF1706" s="17"/>
      <c r="CG1706" s="17"/>
      <c r="CH1706" s="17"/>
      <c r="CI1706" s="17"/>
      <c r="CJ1706" s="17"/>
      <c r="CK1706" s="17"/>
      <c r="CL1706" s="17"/>
      <c r="CM1706" s="17"/>
      <c r="CN1706" s="17"/>
      <c r="CO1706" s="17"/>
      <c r="CP1706" s="17"/>
      <c r="CQ1706" s="17"/>
      <c r="CR1706" s="17"/>
      <c r="CS1706" s="17"/>
      <c r="CT1706" s="17"/>
      <c r="CU1706" s="17"/>
      <c r="CV1706" s="17"/>
      <c r="CW1706" s="17"/>
      <c r="CX1706" s="17"/>
      <c r="CY1706" s="17"/>
      <c r="CZ1706" s="17"/>
      <c r="DA1706" s="17"/>
      <c r="DB1706" s="17"/>
      <c r="DC1706" s="17"/>
      <c r="DD1706" s="17"/>
      <c r="DE1706" s="17"/>
      <c r="DF1706" s="17"/>
      <c r="DG1706" s="17"/>
      <c r="DH1706" s="17"/>
      <c r="DI1706" s="17"/>
      <c r="DJ1706" s="17"/>
      <c r="DK1706" s="17"/>
      <c r="DL1706" s="17"/>
      <c r="DM1706" s="17"/>
      <c r="DN1706" s="17"/>
      <c r="DO1706" s="17"/>
      <c r="DP1706" s="17"/>
      <c r="DQ1706" s="17"/>
      <c r="DR1706" s="17"/>
      <c r="DS1706" s="17"/>
      <c r="DT1706" s="17"/>
      <c r="DU1706" s="17"/>
      <c r="DV1706" s="17"/>
      <c r="DW1706" s="17"/>
      <c r="DX1706" s="17"/>
      <c r="DY1706" s="17"/>
      <c r="DZ1706" s="17"/>
      <c r="EA1706" s="17"/>
      <c r="EB1706" s="17"/>
      <c r="EC1706" s="17"/>
      <c r="ED1706" s="17"/>
      <c r="EE1706" s="17"/>
      <c r="EF1706" s="17"/>
    </row>
    <row r="1707" spans="2:136" ht="15">
      <c r="B1707" s="17"/>
      <c r="C1707" s="17"/>
      <c r="D1707" s="17"/>
      <c r="E1707" s="17"/>
      <c r="F1707" s="17"/>
      <c r="H1707" s="17"/>
      <c r="I1707" s="17"/>
      <c r="J1707" s="26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7"/>
      <c r="BW1707" s="17"/>
      <c r="BX1707" s="17"/>
      <c r="BY1707" s="17"/>
      <c r="BZ1707" s="17"/>
      <c r="CA1707" s="17"/>
      <c r="CB1707" s="17"/>
      <c r="CC1707" s="17"/>
      <c r="CD1707" s="17"/>
      <c r="CE1707" s="17"/>
      <c r="CF1707" s="17"/>
      <c r="CG1707" s="17"/>
      <c r="CH1707" s="17"/>
      <c r="CI1707" s="17"/>
      <c r="CJ1707" s="17"/>
      <c r="CK1707" s="17"/>
      <c r="CL1707" s="17"/>
      <c r="CM1707" s="17"/>
      <c r="CN1707" s="17"/>
      <c r="CO1707" s="17"/>
      <c r="CP1707" s="17"/>
      <c r="CQ1707" s="17"/>
      <c r="CR1707" s="17"/>
      <c r="CS1707" s="17"/>
      <c r="CT1707" s="17"/>
      <c r="CU1707" s="17"/>
      <c r="CV1707" s="17"/>
      <c r="CW1707" s="17"/>
      <c r="CX1707" s="17"/>
      <c r="CY1707" s="17"/>
      <c r="CZ1707" s="17"/>
      <c r="DA1707" s="17"/>
      <c r="DB1707" s="17"/>
      <c r="DC1707" s="17"/>
      <c r="DD1707" s="17"/>
      <c r="DE1707" s="17"/>
      <c r="DF1707" s="17"/>
      <c r="DG1707" s="17"/>
      <c r="DH1707" s="17"/>
      <c r="DI1707" s="17"/>
      <c r="DJ1707" s="17"/>
      <c r="DK1707" s="17"/>
      <c r="DL1707" s="17"/>
      <c r="DM1707" s="17"/>
      <c r="DN1707" s="17"/>
      <c r="DO1707" s="17"/>
      <c r="DP1707" s="17"/>
      <c r="DQ1707" s="17"/>
      <c r="DR1707" s="17"/>
      <c r="DS1707" s="17"/>
      <c r="DT1707" s="17"/>
      <c r="DU1707" s="17"/>
      <c r="DV1707" s="17"/>
      <c r="DW1707" s="17"/>
      <c r="DX1707" s="17"/>
      <c r="DY1707" s="17"/>
      <c r="DZ1707" s="17"/>
      <c r="EA1707" s="17"/>
      <c r="EB1707" s="17"/>
      <c r="EC1707" s="17"/>
      <c r="ED1707" s="17"/>
      <c r="EE1707" s="17"/>
      <c r="EF1707" s="17"/>
    </row>
    <row r="1708" spans="2:136" ht="15">
      <c r="B1708" s="17"/>
      <c r="C1708" s="17"/>
      <c r="D1708" s="17"/>
      <c r="E1708" s="17"/>
      <c r="F1708" s="17"/>
      <c r="H1708" s="17"/>
      <c r="I1708" s="17"/>
      <c r="J1708" s="26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7"/>
      <c r="BW1708" s="17"/>
      <c r="BX1708" s="17"/>
      <c r="BY1708" s="17"/>
      <c r="BZ1708" s="17"/>
      <c r="CA1708" s="17"/>
      <c r="CB1708" s="17"/>
      <c r="CC1708" s="17"/>
      <c r="CD1708" s="17"/>
      <c r="CE1708" s="17"/>
      <c r="CF1708" s="17"/>
      <c r="CG1708" s="17"/>
      <c r="CH1708" s="17"/>
      <c r="CI1708" s="17"/>
      <c r="CJ1708" s="17"/>
      <c r="CK1708" s="17"/>
      <c r="CL1708" s="17"/>
      <c r="CM1708" s="17"/>
      <c r="CN1708" s="17"/>
      <c r="CO1708" s="17"/>
      <c r="CP1708" s="17"/>
      <c r="CQ1708" s="17"/>
      <c r="CR1708" s="17"/>
      <c r="CS1708" s="17"/>
      <c r="CT1708" s="17"/>
      <c r="CU1708" s="17"/>
      <c r="CV1708" s="17"/>
      <c r="CW1708" s="17"/>
      <c r="CX1708" s="17"/>
      <c r="CY1708" s="17"/>
      <c r="CZ1708" s="17"/>
      <c r="DA1708" s="17"/>
      <c r="DB1708" s="17"/>
      <c r="DC1708" s="17"/>
      <c r="DD1708" s="17"/>
      <c r="DE1708" s="17"/>
      <c r="DF1708" s="17"/>
      <c r="DG1708" s="17"/>
      <c r="DH1708" s="17"/>
      <c r="DI1708" s="17"/>
      <c r="DJ1708" s="17"/>
      <c r="DK1708" s="17"/>
      <c r="DL1708" s="17"/>
      <c r="DM1708" s="17"/>
      <c r="DN1708" s="17"/>
      <c r="DO1708" s="17"/>
      <c r="DP1708" s="17"/>
      <c r="DQ1708" s="17"/>
      <c r="DR1708" s="17"/>
      <c r="DS1708" s="17"/>
      <c r="DT1708" s="17"/>
      <c r="DU1708" s="17"/>
      <c r="DV1708" s="17"/>
      <c r="DW1708" s="17"/>
      <c r="DX1708" s="17"/>
      <c r="DY1708" s="17"/>
      <c r="DZ1708" s="17"/>
      <c r="EA1708" s="17"/>
      <c r="EB1708" s="17"/>
      <c r="EC1708" s="17"/>
      <c r="ED1708" s="17"/>
      <c r="EE1708" s="17"/>
      <c r="EF1708" s="17"/>
    </row>
    <row r="1709" spans="2:136" ht="15">
      <c r="B1709" s="17"/>
      <c r="C1709" s="17"/>
      <c r="D1709" s="17"/>
      <c r="E1709" s="17"/>
      <c r="F1709" s="17"/>
      <c r="H1709" s="17"/>
      <c r="I1709" s="17"/>
      <c r="J1709" s="26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7"/>
      <c r="BW1709" s="17"/>
      <c r="BX1709" s="17"/>
      <c r="BY1709" s="17"/>
      <c r="BZ1709" s="17"/>
      <c r="CA1709" s="17"/>
      <c r="CB1709" s="17"/>
      <c r="CC1709" s="17"/>
      <c r="CD1709" s="17"/>
      <c r="CE1709" s="17"/>
      <c r="CF1709" s="17"/>
      <c r="CG1709" s="17"/>
      <c r="CH1709" s="17"/>
      <c r="CI1709" s="17"/>
      <c r="CJ1709" s="17"/>
      <c r="CK1709" s="17"/>
      <c r="CL1709" s="17"/>
      <c r="CM1709" s="17"/>
      <c r="CN1709" s="17"/>
      <c r="CO1709" s="17"/>
      <c r="CP1709" s="17"/>
      <c r="CQ1709" s="17"/>
      <c r="CR1709" s="17"/>
      <c r="CS1709" s="17"/>
      <c r="CT1709" s="17"/>
      <c r="CU1709" s="17"/>
      <c r="CV1709" s="17"/>
      <c r="CW1709" s="17"/>
      <c r="CX1709" s="17"/>
      <c r="CY1709" s="17"/>
      <c r="CZ1709" s="17"/>
      <c r="DA1709" s="17"/>
      <c r="DB1709" s="17"/>
      <c r="DC1709" s="17"/>
      <c r="DD1709" s="17"/>
      <c r="DE1709" s="17"/>
      <c r="DF1709" s="17"/>
      <c r="DG1709" s="17"/>
      <c r="DH1709" s="17"/>
      <c r="DI1709" s="17"/>
      <c r="DJ1709" s="17"/>
      <c r="DK1709" s="17"/>
      <c r="DL1709" s="17"/>
      <c r="DM1709" s="17"/>
      <c r="DN1709" s="17"/>
      <c r="DO1709" s="17"/>
      <c r="DP1709" s="17"/>
      <c r="DQ1709" s="17"/>
      <c r="DR1709" s="17"/>
      <c r="DS1709" s="17"/>
      <c r="DT1709" s="17"/>
      <c r="DU1709" s="17"/>
      <c r="DV1709" s="17"/>
      <c r="DW1709" s="17"/>
      <c r="DX1709" s="17"/>
      <c r="DY1709" s="17"/>
      <c r="DZ1709" s="17"/>
      <c r="EA1709" s="17"/>
      <c r="EB1709" s="17"/>
      <c r="EC1709" s="17"/>
      <c r="ED1709" s="17"/>
      <c r="EE1709" s="17"/>
      <c r="EF1709" s="17"/>
    </row>
    <row r="1710" spans="8:16" ht="15">
      <c r="H1710" s="17"/>
      <c r="I1710" s="17"/>
      <c r="J1710" s="26"/>
      <c r="K1710" s="17"/>
      <c r="L1710" s="17"/>
      <c r="M1710" s="17"/>
      <c r="N1710" s="17"/>
      <c r="O1710" s="17"/>
      <c r="P1710" s="17"/>
    </row>
    <row r="1711" spans="8:16" ht="15">
      <c r="H1711" s="17"/>
      <c r="I1711" s="17"/>
      <c r="J1711" s="26"/>
      <c r="K1711" s="17"/>
      <c r="L1711" s="17"/>
      <c r="M1711" s="17"/>
      <c r="N1711" s="17"/>
      <c r="O1711" s="17"/>
      <c r="P1711" s="17"/>
    </row>
    <row r="1712" spans="8:16" ht="15">
      <c r="H1712" s="17"/>
      <c r="I1712" s="17"/>
      <c r="J1712" s="26"/>
      <c r="K1712" s="17"/>
      <c r="L1712" s="17"/>
      <c r="M1712" s="17"/>
      <c r="N1712" s="17"/>
      <c r="O1712" s="17"/>
      <c r="P1712" s="17"/>
    </row>
    <row r="1713" spans="8:16" ht="15">
      <c r="H1713" s="17"/>
      <c r="I1713" s="17"/>
      <c r="J1713" s="26"/>
      <c r="K1713" s="17"/>
      <c r="L1713" s="17"/>
      <c r="M1713" s="17"/>
      <c r="N1713" s="17"/>
      <c r="O1713" s="17"/>
      <c r="P1713" s="17"/>
    </row>
    <row r="1714" spans="8:16" ht="15">
      <c r="H1714" s="17"/>
      <c r="I1714" s="17"/>
      <c r="J1714" s="26"/>
      <c r="K1714" s="17"/>
      <c r="L1714" s="17"/>
      <c r="M1714" s="17"/>
      <c r="N1714" s="17"/>
      <c r="O1714" s="17"/>
      <c r="P1714" s="17"/>
    </row>
    <row r="1715" spans="8:16" ht="15">
      <c r="H1715" s="17"/>
      <c r="I1715" s="17"/>
      <c r="J1715" s="26"/>
      <c r="K1715" s="17"/>
      <c r="L1715" s="17"/>
      <c r="M1715" s="17"/>
      <c r="N1715" s="17"/>
      <c r="O1715" s="17"/>
      <c r="P1715" s="17"/>
    </row>
    <row r="1716" spans="8:16" ht="15">
      <c r="H1716" s="17"/>
      <c r="I1716" s="17"/>
      <c r="J1716" s="26"/>
      <c r="K1716" s="17"/>
      <c r="L1716" s="17"/>
      <c r="M1716" s="17"/>
      <c r="N1716" s="17"/>
      <c r="O1716" s="17"/>
      <c r="P1716" s="17"/>
    </row>
    <row r="1717" spans="8:16" ht="15">
      <c r="H1717" s="17"/>
      <c r="I1717" s="17"/>
      <c r="J1717" s="26"/>
      <c r="K1717" s="17"/>
      <c r="L1717" s="17"/>
      <c r="M1717" s="17"/>
      <c r="N1717" s="17"/>
      <c r="O1717" s="17"/>
      <c r="P1717" s="17"/>
    </row>
    <row r="1718" spans="8:16" ht="15">
      <c r="H1718" s="17"/>
      <c r="I1718" s="17"/>
      <c r="J1718" s="26"/>
      <c r="K1718" s="17"/>
      <c r="L1718" s="17"/>
      <c r="M1718" s="17"/>
      <c r="N1718" s="17"/>
      <c r="O1718" s="17"/>
      <c r="P1718" s="17"/>
    </row>
    <row r="1719" spans="8:16" ht="15">
      <c r="H1719" s="17"/>
      <c r="I1719" s="17"/>
      <c r="J1719" s="26"/>
      <c r="K1719" s="17"/>
      <c r="L1719" s="17"/>
      <c r="M1719" s="17"/>
      <c r="N1719" s="17"/>
      <c r="O1719" s="17"/>
      <c r="P1719" s="17"/>
    </row>
    <row r="1720" spans="8:16" ht="15">
      <c r="H1720" s="17"/>
      <c r="I1720" s="17"/>
      <c r="J1720" s="26"/>
      <c r="K1720" s="17"/>
      <c r="L1720" s="17"/>
      <c r="M1720" s="17"/>
      <c r="N1720" s="17"/>
      <c r="O1720" s="17"/>
      <c r="P1720" s="17"/>
    </row>
    <row r="1721" spans="8:16" ht="15">
      <c r="H1721" s="17"/>
      <c r="I1721" s="17"/>
      <c r="J1721" s="26"/>
      <c r="K1721" s="17"/>
      <c r="L1721" s="17"/>
      <c r="M1721" s="17"/>
      <c r="N1721" s="17"/>
      <c r="O1721" s="17"/>
      <c r="P1721" s="17"/>
    </row>
    <row r="1722" spans="8:16" ht="15">
      <c r="H1722" s="17"/>
      <c r="I1722" s="17"/>
      <c r="J1722" s="26"/>
      <c r="K1722" s="17"/>
      <c r="L1722" s="17"/>
      <c r="M1722" s="17"/>
      <c r="N1722" s="17"/>
      <c r="O1722" s="17"/>
      <c r="P1722" s="17"/>
    </row>
    <row r="1723" spans="8:16" ht="15">
      <c r="H1723" s="17"/>
      <c r="I1723" s="17"/>
      <c r="J1723" s="26"/>
      <c r="K1723" s="17"/>
      <c r="L1723" s="17"/>
      <c r="M1723" s="17"/>
      <c r="N1723" s="17"/>
      <c r="O1723" s="17"/>
      <c r="P1723" s="17"/>
    </row>
    <row r="1724" spans="8:16" ht="15">
      <c r="H1724" s="17"/>
      <c r="I1724" s="17"/>
      <c r="J1724" s="26"/>
      <c r="K1724" s="17"/>
      <c r="L1724" s="17"/>
      <c r="M1724" s="17"/>
      <c r="N1724" s="17"/>
      <c r="O1724" s="17"/>
      <c r="P1724" s="17"/>
    </row>
    <row r="1725" spans="8:16" ht="15">
      <c r="H1725" s="17"/>
      <c r="I1725" s="17"/>
      <c r="J1725" s="26"/>
      <c r="K1725" s="17"/>
      <c r="L1725" s="17"/>
      <c r="M1725" s="17"/>
      <c r="N1725" s="17"/>
      <c r="O1725" s="17"/>
      <c r="P1725" s="17"/>
    </row>
    <row r="1726" spans="8:16" ht="15">
      <c r="H1726" s="17"/>
      <c r="I1726" s="17"/>
      <c r="J1726" s="26"/>
      <c r="K1726" s="17"/>
      <c r="L1726" s="17"/>
      <c r="M1726" s="17"/>
      <c r="N1726" s="17"/>
      <c r="O1726" s="17"/>
      <c r="P1726" s="17"/>
    </row>
    <row r="1727" spans="8:16" ht="15">
      <c r="H1727" s="17"/>
      <c r="I1727" s="17"/>
      <c r="J1727" s="26"/>
      <c r="K1727" s="17"/>
      <c r="L1727" s="17"/>
      <c r="M1727" s="17"/>
      <c r="N1727" s="17"/>
      <c r="O1727" s="17"/>
      <c r="P1727" s="17"/>
    </row>
    <row r="1728" spans="8:16" ht="15">
      <c r="H1728" s="17"/>
      <c r="I1728" s="17"/>
      <c r="J1728" s="26"/>
      <c r="K1728" s="17"/>
      <c r="L1728" s="17"/>
      <c r="M1728" s="17"/>
      <c r="N1728" s="17"/>
      <c r="O1728" s="17"/>
      <c r="P1728" s="17"/>
    </row>
    <row r="1729" spans="8:16" ht="15">
      <c r="H1729" s="17"/>
      <c r="I1729" s="17"/>
      <c r="J1729" s="26"/>
      <c r="K1729" s="17"/>
      <c r="L1729" s="17"/>
      <c r="M1729" s="17"/>
      <c r="N1729" s="17"/>
      <c r="O1729" s="17"/>
      <c r="P1729" s="17"/>
    </row>
    <row r="1730" spans="8:16" ht="15">
      <c r="H1730" s="17"/>
      <c r="I1730" s="17"/>
      <c r="J1730" s="26"/>
      <c r="K1730" s="17"/>
      <c r="L1730" s="17"/>
      <c r="M1730" s="17"/>
      <c r="N1730" s="17"/>
      <c r="O1730" s="17"/>
      <c r="P1730" s="17"/>
    </row>
    <row r="1731" spans="8:16" ht="15">
      <c r="H1731" s="17"/>
      <c r="I1731" s="17"/>
      <c r="J1731" s="26"/>
      <c r="K1731" s="17"/>
      <c r="L1731" s="17"/>
      <c r="M1731" s="17"/>
      <c r="N1731" s="17"/>
      <c r="O1731" s="17"/>
      <c r="P1731" s="17"/>
    </row>
    <row r="1732" spans="8:16" ht="15">
      <c r="H1732" s="17"/>
      <c r="I1732" s="17"/>
      <c r="J1732" s="26"/>
      <c r="K1732" s="17"/>
      <c r="L1732" s="17"/>
      <c r="M1732" s="17"/>
      <c r="N1732" s="17"/>
      <c r="O1732" s="17"/>
      <c r="P1732" s="17"/>
    </row>
    <row r="1733" spans="8:16" ht="15">
      <c r="H1733" s="17"/>
      <c r="I1733" s="17"/>
      <c r="J1733" s="26"/>
      <c r="K1733" s="17"/>
      <c r="L1733" s="17"/>
      <c r="M1733" s="17"/>
      <c r="N1733" s="17"/>
      <c r="O1733" s="17"/>
      <c r="P1733" s="17"/>
    </row>
    <row r="1734" spans="8:16" ht="15">
      <c r="H1734" s="17"/>
      <c r="I1734" s="17"/>
      <c r="J1734" s="26"/>
      <c r="K1734" s="17"/>
      <c r="L1734" s="17"/>
      <c r="M1734" s="17"/>
      <c r="N1734" s="17"/>
      <c r="O1734" s="17"/>
      <c r="P1734" s="17"/>
    </row>
    <row r="1735" spans="8:16" ht="15">
      <c r="H1735" s="17"/>
      <c r="I1735" s="17"/>
      <c r="J1735" s="26"/>
      <c r="K1735" s="17"/>
      <c r="L1735" s="17"/>
      <c r="M1735" s="17"/>
      <c r="N1735" s="17"/>
      <c r="O1735" s="17"/>
      <c r="P1735" s="17"/>
    </row>
    <row r="1736" spans="8:16" ht="15">
      <c r="H1736" s="17"/>
      <c r="I1736" s="17"/>
      <c r="J1736" s="26"/>
      <c r="K1736" s="17"/>
      <c r="L1736" s="17"/>
      <c r="M1736" s="17"/>
      <c r="N1736" s="17"/>
      <c r="O1736" s="17"/>
      <c r="P1736" s="17"/>
    </row>
    <row r="1737" spans="8:16" ht="15">
      <c r="H1737" s="17"/>
      <c r="I1737" s="17"/>
      <c r="J1737" s="26"/>
      <c r="K1737" s="17"/>
      <c r="L1737" s="17"/>
      <c r="M1737" s="17"/>
      <c r="N1737" s="17"/>
      <c r="O1737" s="17"/>
      <c r="P1737" s="17"/>
    </row>
    <row r="1738" spans="8:16" ht="15">
      <c r="H1738" s="17"/>
      <c r="I1738" s="17"/>
      <c r="J1738" s="26"/>
      <c r="K1738" s="17"/>
      <c r="L1738" s="17"/>
      <c r="M1738" s="17"/>
      <c r="N1738" s="17"/>
      <c r="O1738" s="17"/>
      <c r="P1738" s="17"/>
    </row>
    <row r="1739" spans="8:16" ht="15">
      <c r="H1739" s="17"/>
      <c r="I1739" s="17"/>
      <c r="J1739" s="26"/>
      <c r="K1739" s="17"/>
      <c r="L1739" s="17"/>
      <c r="M1739" s="17"/>
      <c r="N1739" s="17"/>
      <c r="O1739" s="17"/>
      <c r="P1739" s="17"/>
    </row>
    <row r="1740" spans="8:16" ht="15">
      <c r="H1740" s="17"/>
      <c r="I1740" s="17"/>
      <c r="J1740" s="26"/>
      <c r="K1740" s="17"/>
      <c r="L1740" s="17"/>
      <c r="M1740" s="17"/>
      <c r="N1740" s="17"/>
      <c r="O1740" s="17"/>
      <c r="P1740" s="17"/>
    </row>
    <row r="1741" spans="8:16" ht="15">
      <c r="H1741" s="17"/>
      <c r="I1741" s="17"/>
      <c r="J1741" s="26"/>
      <c r="K1741" s="17"/>
      <c r="L1741" s="17"/>
      <c r="M1741" s="17"/>
      <c r="N1741" s="17"/>
      <c r="O1741" s="17"/>
      <c r="P1741" s="17"/>
    </row>
    <row r="1742" spans="8:16" ht="15">
      <c r="H1742" s="17"/>
      <c r="I1742" s="17"/>
      <c r="J1742" s="26"/>
      <c r="K1742" s="17"/>
      <c r="L1742" s="17"/>
      <c r="M1742" s="17"/>
      <c r="N1742" s="17"/>
      <c r="O1742" s="17"/>
      <c r="P1742" s="17"/>
    </row>
    <row r="1743" spans="8:16" ht="15">
      <c r="H1743" s="17"/>
      <c r="I1743" s="17"/>
      <c r="J1743" s="26"/>
      <c r="K1743" s="17"/>
      <c r="L1743" s="17"/>
      <c r="M1743" s="17"/>
      <c r="N1743" s="17"/>
      <c r="O1743" s="17"/>
      <c r="P1743" s="17"/>
    </row>
    <row r="1744" spans="8:16" ht="15">
      <c r="H1744" s="17"/>
      <c r="I1744" s="17"/>
      <c r="J1744" s="26"/>
      <c r="K1744" s="17"/>
      <c r="L1744" s="17"/>
      <c r="M1744" s="17"/>
      <c r="N1744" s="17"/>
      <c r="O1744" s="17"/>
      <c r="P1744" s="17"/>
    </row>
    <row r="1745" spans="8:16" ht="15">
      <c r="H1745" s="17"/>
      <c r="I1745" s="17"/>
      <c r="J1745" s="26"/>
      <c r="K1745" s="17"/>
      <c r="L1745" s="17"/>
      <c r="M1745" s="17"/>
      <c r="N1745" s="17"/>
      <c r="O1745" s="17"/>
      <c r="P1745" s="17"/>
    </row>
    <row r="1746" spans="8:16" ht="15">
      <c r="H1746" s="17"/>
      <c r="I1746" s="17"/>
      <c r="J1746" s="26"/>
      <c r="K1746" s="17"/>
      <c r="L1746" s="17"/>
      <c r="M1746" s="17"/>
      <c r="N1746" s="17"/>
      <c r="O1746" s="17"/>
      <c r="P1746" s="17"/>
    </row>
    <row r="1747" spans="8:16" ht="15">
      <c r="H1747" s="17"/>
      <c r="I1747" s="17"/>
      <c r="J1747" s="26"/>
      <c r="K1747" s="17"/>
      <c r="L1747" s="17"/>
      <c r="M1747" s="17"/>
      <c r="N1747" s="17"/>
      <c r="O1747" s="17"/>
      <c r="P1747" s="17"/>
    </row>
    <row r="1748" spans="8:16" ht="15">
      <c r="H1748" s="17"/>
      <c r="I1748" s="17"/>
      <c r="J1748" s="26"/>
      <c r="K1748" s="17"/>
      <c r="L1748" s="17"/>
      <c r="M1748" s="17"/>
      <c r="N1748" s="17"/>
      <c r="O1748" s="17"/>
      <c r="P1748" s="17"/>
    </row>
    <row r="1749" spans="8:16" ht="15">
      <c r="H1749" s="17"/>
      <c r="I1749" s="17"/>
      <c r="J1749" s="26"/>
      <c r="K1749" s="17"/>
      <c r="L1749" s="17"/>
      <c r="M1749" s="17"/>
      <c r="N1749" s="17"/>
      <c r="O1749" s="17"/>
      <c r="P1749" s="17"/>
    </row>
    <row r="1750" spans="8:16" ht="15">
      <c r="H1750" s="17"/>
      <c r="I1750" s="17"/>
      <c r="J1750" s="26"/>
      <c r="K1750" s="17"/>
      <c r="L1750" s="17"/>
      <c r="M1750" s="17"/>
      <c r="N1750" s="17"/>
      <c r="O1750" s="17"/>
      <c r="P1750" s="17"/>
    </row>
    <row r="1751" spans="8:16" ht="15">
      <c r="H1751" s="17"/>
      <c r="I1751" s="17"/>
      <c r="J1751" s="26"/>
      <c r="K1751" s="17"/>
      <c r="L1751" s="17"/>
      <c r="M1751" s="17"/>
      <c r="N1751" s="17"/>
      <c r="O1751" s="17"/>
      <c r="P1751" s="17"/>
    </row>
    <row r="1752" spans="8:16" ht="15">
      <c r="H1752" s="17"/>
      <c r="I1752" s="17"/>
      <c r="J1752" s="26"/>
      <c r="K1752" s="17"/>
      <c r="L1752" s="17"/>
      <c r="M1752" s="17"/>
      <c r="N1752" s="17"/>
      <c r="O1752" s="17"/>
      <c r="P1752" s="17"/>
    </row>
    <row r="1753" spans="8:16" ht="15">
      <c r="H1753" s="17"/>
      <c r="I1753" s="17"/>
      <c r="J1753" s="26"/>
      <c r="K1753" s="17"/>
      <c r="L1753" s="17"/>
      <c r="M1753" s="17"/>
      <c r="N1753" s="17"/>
      <c r="O1753" s="17"/>
      <c r="P1753" s="17"/>
    </row>
    <row r="1754" spans="8:16" ht="15">
      <c r="H1754" s="17"/>
      <c r="I1754" s="17"/>
      <c r="J1754" s="26"/>
      <c r="K1754" s="17"/>
      <c r="L1754" s="17"/>
      <c r="M1754" s="17"/>
      <c r="N1754" s="17"/>
      <c r="O1754" s="17"/>
      <c r="P1754" s="17"/>
    </row>
    <row r="1755" spans="8:16" ht="15">
      <c r="H1755" s="17"/>
      <c r="I1755" s="17"/>
      <c r="J1755" s="26"/>
      <c r="K1755" s="17"/>
      <c r="L1755" s="17"/>
      <c r="M1755" s="17"/>
      <c r="N1755" s="17"/>
      <c r="O1755" s="17"/>
      <c r="P1755" s="17"/>
    </row>
    <row r="1756" spans="8:16" ht="15">
      <c r="H1756" s="17"/>
      <c r="I1756" s="17"/>
      <c r="J1756" s="26"/>
      <c r="K1756" s="17"/>
      <c r="L1756" s="17"/>
      <c r="M1756" s="17"/>
      <c r="N1756" s="17"/>
      <c r="O1756" s="17"/>
      <c r="P1756" s="17"/>
    </row>
    <row r="1757" spans="8:16" ht="15">
      <c r="H1757" s="17"/>
      <c r="I1757" s="17"/>
      <c r="J1757" s="26"/>
      <c r="K1757" s="17"/>
      <c r="L1757" s="17"/>
      <c r="M1757" s="17"/>
      <c r="N1757" s="17"/>
      <c r="O1757" s="17"/>
      <c r="P1757" s="17"/>
    </row>
    <row r="1758" spans="8:16" ht="15">
      <c r="H1758" s="17"/>
      <c r="I1758" s="17"/>
      <c r="J1758" s="26"/>
      <c r="K1758" s="17"/>
      <c r="L1758" s="17"/>
      <c r="M1758" s="17"/>
      <c r="N1758" s="17"/>
      <c r="O1758" s="17"/>
      <c r="P1758" s="17"/>
    </row>
    <row r="1759" spans="8:16" ht="15">
      <c r="H1759" s="17"/>
      <c r="I1759" s="17"/>
      <c r="J1759" s="26"/>
      <c r="K1759" s="17"/>
      <c r="L1759" s="17"/>
      <c r="M1759" s="17"/>
      <c r="N1759" s="17"/>
      <c r="O1759" s="17"/>
      <c r="P1759" s="17"/>
    </row>
    <row r="1760" spans="8:16" ht="15">
      <c r="H1760" s="17"/>
      <c r="I1760" s="17"/>
      <c r="J1760" s="26"/>
      <c r="K1760" s="17"/>
      <c r="L1760" s="17"/>
      <c r="M1760" s="17"/>
      <c r="N1760" s="17"/>
      <c r="O1760" s="17"/>
      <c r="P1760" s="17"/>
    </row>
    <row r="1761" spans="8:16" ht="15">
      <c r="H1761" s="17"/>
      <c r="I1761" s="17"/>
      <c r="J1761" s="26"/>
      <c r="K1761" s="17"/>
      <c r="L1761" s="17"/>
      <c r="M1761" s="17"/>
      <c r="N1761" s="17"/>
      <c r="O1761" s="17"/>
      <c r="P1761" s="17"/>
    </row>
    <row r="1762" spans="8:16" ht="15">
      <c r="H1762" s="17"/>
      <c r="I1762" s="17"/>
      <c r="J1762" s="26"/>
      <c r="K1762" s="17"/>
      <c r="L1762" s="17"/>
      <c r="M1762" s="17"/>
      <c r="N1762" s="17"/>
      <c r="O1762" s="17"/>
      <c r="P1762" s="17"/>
    </row>
    <row r="1763" spans="8:16" ht="15">
      <c r="H1763" s="17"/>
      <c r="I1763" s="17"/>
      <c r="J1763" s="26"/>
      <c r="K1763" s="17"/>
      <c r="L1763" s="17"/>
      <c r="M1763" s="17"/>
      <c r="N1763" s="17"/>
      <c r="O1763" s="17"/>
      <c r="P1763" s="17"/>
    </row>
    <row r="1764" spans="8:16" ht="15">
      <c r="H1764" s="17"/>
      <c r="I1764" s="17"/>
      <c r="J1764" s="26"/>
      <c r="K1764" s="17"/>
      <c r="L1764" s="17"/>
      <c r="M1764" s="17"/>
      <c r="N1764" s="17"/>
      <c r="O1764" s="17"/>
      <c r="P1764" s="17"/>
    </row>
  </sheetData>
  <mergeCells count="7">
    <mergeCell ref="B11:D11"/>
    <mergeCell ref="B1:G1"/>
    <mergeCell ref="F4:G4"/>
    <mergeCell ref="F5:G5"/>
    <mergeCell ref="F6:G6"/>
    <mergeCell ref="B8:K8"/>
    <mergeCell ref="B9:K9"/>
  </mergeCells>
  <printOptions horizontalCentered="1"/>
  <pageMargins left="0.31496062992125984" right="0.2755905511811024" top="0.4330708661417323" bottom="0.9448818897637796" header="0.3937007874015748" footer="0.5905511811023623"/>
  <pageSetup fitToHeight="12" horizontalDpi="300" verticalDpi="300" orientation="portrait" paperSize="9" scale="75" r:id="rId3"/>
  <headerFooter alignWithMargins="0">
    <oddFooter>&amp;CStrona &amp;P z &amp;N</oddFooter>
  </headerFooter>
  <rowBreaks count="6" manualBreakCount="6">
    <brk id="53" max="10" man="1"/>
    <brk id="290" max="10" man="1"/>
    <brk id="357" max="10" man="1"/>
    <brk id="398" max="10" man="1"/>
    <brk id="495" max="10" man="1"/>
    <brk id="54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2011-08-30T06:41:15Z</cp:lastPrinted>
  <dcterms:created xsi:type="dcterms:W3CDTF">2001-11-27T16:52:33Z</dcterms:created>
  <dcterms:modified xsi:type="dcterms:W3CDTF">2011-08-30T06:41:17Z</dcterms:modified>
  <cp:category/>
  <cp:version/>
  <cp:contentType/>
  <cp:contentStatus/>
</cp:coreProperties>
</file>